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 Stella\Documents\Documenti\Consiglio Ordine Avvocati\BILANCIO ANNO 2023\"/>
    </mc:Choice>
  </mc:AlternateContent>
  <bookViews>
    <workbookView xWindow="-120" yWindow="-120" windowWidth="25440" windowHeight="15390" tabRatio="636"/>
  </bookViews>
  <sheets>
    <sheet name="Foglio1" sheetId="1" r:id="rId1"/>
  </sheets>
  <definedNames>
    <definedName name="_xlnm.Print_Area" localSheetId="0">Foglio1!$A$1:$E$222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3" i="1" l="1"/>
  <c r="E42" i="1"/>
  <c r="E43" i="1"/>
  <c r="E44" i="1"/>
  <c r="E45" i="1"/>
  <c r="E46" i="1"/>
  <c r="E31" i="1"/>
  <c r="E84" i="1"/>
  <c r="E113" i="1" l="1"/>
  <c r="E114" i="1"/>
  <c r="E115" i="1"/>
  <c r="E116" i="1"/>
  <c r="E117" i="1"/>
  <c r="E64" i="1" l="1"/>
  <c r="E85" i="1"/>
  <c r="E86" i="1"/>
  <c r="E87" i="1"/>
  <c r="E89" i="1"/>
  <c r="E90" i="1"/>
  <c r="E91" i="1"/>
  <c r="D190" i="1" l="1"/>
  <c r="D184" i="1"/>
  <c r="D185" i="1"/>
  <c r="D186" i="1"/>
  <c r="D187" i="1"/>
  <c r="D188" i="1"/>
  <c r="D189" i="1"/>
  <c r="D191" i="1"/>
  <c r="D183" i="1"/>
  <c r="E61" i="1" l="1"/>
  <c r="E62" i="1"/>
  <c r="E35" i="1"/>
  <c r="B95" i="1" l="1"/>
  <c r="C137" i="1" l="1"/>
  <c r="C133" i="1"/>
  <c r="C72" i="1" l="1"/>
  <c r="E127" i="1" l="1"/>
  <c r="C111" i="1" l="1"/>
  <c r="E103" i="1"/>
  <c r="C92" i="1"/>
  <c r="E83" i="1"/>
  <c r="E92" i="1" s="1"/>
  <c r="E135" i="1"/>
  <c r="E136" i="1"/>
  <c r="E11" i="1" l="1"/>
  <c r="E12" i="1"/>
  <c r="E13" i="1"/>
  <c r="E14" i="1"/>
  <c r="E75" i="1" l="1"/>
  <c r="C76" i="1"/>
  <c r="D76" i="1"/>
  <c r="B76" i="1"/>
  <c r="E74" i="1"/>
  <c r="E102" i="1"/>
  <c r="E76" i="1" l="1"/>
  <c r="E16" i="1"/>
  <c r="B217" i="1" l="1"/>
  <c r="E107" i="1" l="1"/>
  <c r="E5" i="1"/>
  <c r="E6" i="1"/>
  <c r="D151" i="1"/>
  <c r="D152" i="1"/>
  <c r="D153" i="1"/>
  <c r="D149" i="1"/>
  <c r="D111" i="1"/>
  <c r="C142" i="1" l="1"/>
  <c r="E99" i="1"/>
  <c r="E131" i="1" l="1"/>
  <c r="E132" i="1"/>
  <c r="E130" i="1"/>
  <c r="C192" i="1" l="1"/>
  <c r="D129" i="1"/>
  <c r="E128" i="1"/>
  <c r="C129" i="1"/>
  <c r="B129" i="1"/>
  <c r="E134" i="1"/>
  <c r="E119" i="1"/>
  <c r="E120" i="1"/>
  <c r="E121" i="1"/>
  <c r="E122" i="1"/>
  <c r="E123" i="1"/>
  <c r="E124" i="1"/>
  <c r="E125" i="1"/>
  <c r="E138" i="1"/>
  <c r="D150" i="1" l="1"/>
  <c r="D39" i="1" l="1"/>
  <c r="C39" i="1"/>
  <c r="E110" i="1"/>
  <c r="B111" i="1"/>
  <c r="B39" i="1" l="1"/>
  <c r="E24" i="1"/>
  <c r="E30" i="1"/>
  <c r="E23" i="1"/>
  <c r="D19" i="1"/>
  <c r="E18" i="1"/>
  <c r="C19" i="1"/>
  <c r="C53" i="1"/>
  <c r="C47" i="1"/>
  <c r="B19" i="1"/>
  <c r="D163" i="1" l="1"/>
  <c r="C118" i="1" l="1"/>
  <c r="C140" i="1"/>
  <c r="E71" i="1" l="1"/>
  <c r="E58" i="1"/>
  <c r="E37" i="1" l="1"/>
  <c r="D207" i="1" l="1"/>
  <c r="B163" i="1"/>
  <c r="E191" i="1" l="1"/>
  <c r="B192" i="1"/>
  <c r="D192" i="1"/>
  <c r="E184" i="1"/>
  <c r="E185" i="1"/>
  <c r="E186" i="1"/>
  <c r="E187" i="1"/>
  <c r="E188" i="1"/>
  <c r="E189" i="1"/>
  <c r="E190" i="1"/>
  <c r="E183" i="1"/>
  <c r="D142" i="1"/>
  <c r="B142" i="1"/>
  <c r="D140" i="1"/>
  <c r="B140" i="1"/>
  <c r="D137" i="1"/>
  <c r="B137" i="1"/>
  <c r="D133" i="1"/>
  <c r="B133" i="1"/>
  <c r="D118" i="1"/>
  <c r="E118" i="1" s="1"/>
  <c r="B118" i="1"/>
  <c r="E126" i="1"/>
  <c r="E139" i="1"/>
  <c r="E141" i="1"/>
  <c r="E142" i="1" s="1"/>
  <c r="E192" i="1" l="1"/>
  <c r="E137" i="1"/>
  <c r="E133" i="1"/>
  <c r="E129" i="1"/>
  <c r="E140" i="1"/>
  <c r="C95" i="1"/>
  <c r="D95" i="1"/>
  <c r="E105" i="1"/>
  <c r="E36" i="1"/>
  <c r="C163" i="1" l="1"/>
  <c r="B56" i="1" l="1"/>
  <c r="E109" i="1"/>
  <c r="E22" i="1"/>
  <c r="E25" i="1"/>
  <c r="E26" i="1"/>
  <c r="E27" i="1"/>
  <c r="E28" i="1"/>
  <c r="E29" i="1"/>
  <c r="E32" i="1"/>
  <c r="E33" i="1"/>
  <c r="E34" i="1"/>
  <c r="E38" i="1"/>
  <c r="C143" i="1" l="1"/>
  <c r="D143" i="1"/>
  <c r="B143" i="1"/>
  <c r="E101" i="1"/>
  <c r="E100" i="1"/>
  <c r="E143" i="1" l="1"/>
  <c r="C205" i="1"/>
  <c r="E9" i="1" l="1"/>
  <c r="E21" i="1"/>
  <c r="B154" i="1" l="1"/>
  <c r="D169" i="1"/>
  <c r="C169" i="1"/>
  <c r="B169" i="1"/>
  <c r="C154" i="1"/>
  <c r="B72" i="1"/>
  <c r="D59" i="1"/>
  <c r="E93" i="1"/>
  <c r="E69" i="1"/>
  <c r="E68" i="1"/>
  <c r="E67" i="1"/>
  <c r="E66" i="1"/>
  <c r="E65" i="1"/>
  <c r="E63" i="1"/>
  <c r="E55" i="1"/>
  <c r="E52" i="1"/>
  <c r="E51" i="1"/>
  <c r="E50" i="1"/>
  <c r="E49" i="1"/>
  <c r="E41" i="1"/>
  <c r="E17" i="1"/>
  <c r="E15" i="1"/>
  <c r="D56" i="1"/>
  <c r="D92" i="1"/>
  <c r="B92" i="1"/>
  <c r="E78" i="1"/>
  <c r="E80" i="1"/>
  <c r="D72" i="1"/>
  <c r="E72" i="1" s="1"/>
  <c r="B59" i="1"/>
  <c r="B53" i="1"/>
  <c r="D53" i="1"/>
  <c r="D47" i="1"/>
  <c r="E47" i="1" s="1"/>
  <c r="D7" i="1"/>
  <c r="C59" i="1"/>
  <c r="C56" i="1"/>
  <c r="E19" i="1" l="1"/>
  <c r="E59" i="1"/>
  <c r="B47" i="1"/>
  <c r="B7" i="1"/>
  <c r="E39" i="1" l="1"/>
  <c r="C7" i="1"/>
  <c r="C181" i="1" l="1"/>
  <c r="B176" i="1"/>
  <c r="B181" i="1"/>
  <c r="E108" i="1"/>
  <c r="C176" i="1"/>
  <c r="D181" i="1" l="1"/>
  <c r="E79" i="1" l="1"/>
  <c r="E104" i="1"/>
  <c r="E106" i="1"/>
  <c r="E4" i="1"/>
  <c r="D205" i="1" l="1"/>
  <c r="D154" i="1" l="1"/>
  <c r="B205" i="1" s="1"/>
  <c r="D176" i="1"/>
  <c r="C171" i="1"/>
  <c r="B171" i="1"/>
  <c r="D81" i="1"/>
  <c r="C81" i="1"/>
  <c r="C144" i="1" s="1"/>
  <c r="B198" i="1" s="1"/>
  <c r="B81" i="1"/>
  <c r="B97" i="1" s="1"/>
  <c r="D97" i="1" l="1"/>
  <c r="D144" i="1"/>
  <c r="C97" i="1"/>
  <c r="C198" i="1" s="1"/>
  <c r="C177" i="1"/>
  <c r="C196" i="1" s="1"/>
  <c r="C193" i="1"/>
  <c r="B177" i="1"/>
  <c r="B193" i="1"/>
  <c r="B196" i="1" s="1"/>
  <c r="E111" i="1"/>
  <c r="B144" i="1"/>
  <c r="D193" i="1"/>
  <c r="E81" i="1"/>
  <c r="E97" i="1" l="1"/>
  <c r="C200" i="1"/>
  <c r="D177" i="1"/>
  <c r="B200" i="1"/>
  <c r="D209" i="1"/>
  <c r="D218" i="1" l="1"/>
  <c r="E144" i="1"/>
  <c r="B208" i="1" s="1"/>
</calcChain>
</file>

<file path=xl/comments1.xml><?xml version="1.0" encoding="utf-8"?>
<comments xmlns="http://schemas.openxmlformats.org/spreadsheetml/2006/main">
  <authors>
    <author>studio</author>
  </authors>
  <commentList>
    <comment ref="E14" authorId="0" shapeId="0">
      <text>
        <r>
          <rPr>
            <b/>
            <sz val="9"/>
            <color indexed="81"/>
            <rFont val="Tahoma"/>
            <family val="2"/>
          </rPr>
          <t xml:space="preserve">Inps c/dipendenti.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studio:</t>
        </r>
        <r>
          <rPr>
            <sz val="9"/>
            <color indexed="81"/>
            <rFont val="Tahoma"/>
            <family val="2"/>
          </rPr>
          <t xml:space="preserve">
Case editrici con pagamento rateale
</t>
        </r>
      </text>
    </comment>
  </commentList>
</comments>
</file>

<file path=xl/sharedStrings.xml><?xml version="1.0" encoding="utf-8"?>
<sst xmlns="http://schemas.openxmlformats.org/spreadsheetml/2006/main" count="243" uniqueCount="215">
  <si>
    <t>DESCRIZIONE</t>
  </si>
  <si>
    <t>Spese di rappresentanza</t>
  </si>
  <si>
    <t>IMPEGNATE</t>
  </si>
  <si>
    <t>SOSTENUTE</t>
  </si>
  <si>
    <t xml:space="preserve">PAGATE </t>
  </si>
  <si>
    <t>USCITE DI COMPETENZA</t>
  </si>
  <si>
    <t>DA RISCUOTERE</t>
  </si>
  <si>
    <t>DA PAGARE</t>
  </si>
  <si>
    <t>SPESE PER PARTITE DI GIRO</t>
  </si>
  <si>
    <t xml:space="preserve">ENTRATE DI COMPETENZA </t>
  </si>
  <si>
    <t>RESIDUI PASSIVI</t>
  </si>
  <si>
    <t>ENTRATE E PROVENTI CORRENTI</t>
  </si>
  <si>
    <t>ENTRATE PER PARTITE DI GIRO</t>
  </si>
  <si>
    <t>RESIDUI ATTIVI</t>
  </si>
  <si>
    <t>Gestione residui attivi anni precedenti</t>
  </si>
  <si>
    <t>ACCERTATI</t>
  </si>
  <si>
    <t>RISCOSSI</t>
  </si>
  <si>
    <t xml:space="preserve">Gestione residui passivi anni precedenti  </t>
  </si>
  <si>
    <t>Redditi e proventi patrimoniali</t>
  </si>
  <si>
    <t>Entrate in conto capitale</t>
  </si>
  <si>
    <t>ACCERTATE</t>
  </si>
  <si>
    <t>RISCOSSE</t>
  </si>
  <si>
    <t>Da RISCUOTERE</t>
  </si>
  <si>
    <t>Costi e spese Organismo Conciliazione</t>
  </si>
  <si>
    <t>Prestazione conciliatori</t>
  </si>
  <si>
    <t xml:space="preserve">ORGANISMO di CONCILIAZIONE: Compensi </t>
  </si>
  <si>
    <t>Costi attività di formazione</t>
  </si>
  <si>
    <t>Compensi attività di formazione</t>
  </si>
  <si>
    <t xml:space="preserve">ISCRITTI - Quote anni precedenti </t>
  </si>
  <si>
    <t xml:space="preserve">Uscite e spese per gli organi dell'Ente </t>
  </si>
  <si>
    <t>Spese per partecipazione a CNF</t>
  </si>
  <si>
    <t>Oneri per il personale in attività di servizio</t>
  </si>
  <si>
    <t>Stipendi ed altri assegni fissi al personale</t>
  </si>
  <si>
    <t>Oneri prev.li ed assist.i a carico dell'Ente</t>
  </si>
  <si>
    <t>Assicurazione INAIL</t>
  </si>
  <si>
    <t>Visite mediche di controllo (l. 626/94)</t>
  </si>
  <si>
    <t>Acquisto libri, riviste, pubblicazioni e banche dati</t>
  </si>
  <si>
    <t>Acquisto materiali di consumo, stampati, cancelleria</t>
  </si>
  <si>
    <t>Uscite per l'acquisto di beni di consumo e servizi</t>
  </si>
  <si>
    <t>Consulenza professionale e collaborazioni esterne</t>
  </si>
  <si>
    <t>Manutenzione impianti e riparazioni</t>
  </si>
  <si>
    <t>Spese postali e spedizioni varie</t>
  </si>
  <si>
    <t>Spese telefoniche e collegamenti telematici</t>
  </si>
  <si>
    <t>Premi di assicurazione</t>
  </si>
  <si>
    <t>Manutenzione e riparazione macchine d'ufficio</t>
  </si>
  <si>
    <t>Spese pulizia locali e materiali</t>
  </si>
  <si>
    <t>Spese varie beni e servizi n.c. in altre voci</t>
  </si>
  <si>
    <t>Spese per inserzioni, comunicati, necrologi</t>
  </si>
  <si>
    <t>Spese di trasporto, noleggio, facchinaggio</t>
  </si>
  <si>
    <t>Sub a</t>
  </si>
  <si>
    <t>Sub b</t>
  </si>
  <si>
    <t>Spese per convegni, riunioni e assemblee iscritti</t>
  </si>
  <si>
    <t>Spese per comunicazione e immagine dell'Ordine</t>
  </si>
  <si>
    <t>Spese formazione professionale iscritti</t>
  </si>
  <si>
    <t>Spese per attività editoriale</t>
  </si>
  <si>
    <t>Notifiche</t>
  </si>
  <si>
    <t>SPESE CORRENTI Sub c</t>
  </si>
  <si>
    <t>Uscite e spese per attività istituzionale</t>
  </si>
  <si>
    <t>Sub d</t>
  </si>
  <si>
    <t>Oneri finanziari</t>
  </si>
  <si>
    <t>Interessi passivi</t>
  </si>
  <si>
    <t>Spese commissioni bancarie e postali</t>
  </si>
  <si>
    <t>Spese riscossioni contributi iscritti</t>
  </si>
  <si>
    <t>Oneri finanziari diversi</t>
  </si>
  <si>
    <t>Poste correttive e compensative</t>
  </si>
  <si>
    <t>Rimborsi agli iscritti</t>
  </si>
  <si>
    <t>Sub f</t>
  </si>
  <si>
    <t>Sub e</t>
  </si>
  <si>
    <t>Oneri Tributari</t>
  </si>
  <si>
    <t>Sub g</t>
  </si>
  <si>
    <t>Trasferimenti passivi</t>
  </si>
  <si>
    <t>Comitato Pari Opportunità</t>
  </si>
  <si>
    <t>Contributo squadra di calcio forense</t>
  </si>
  <si>
    <t>Contributi Assistenza</t>
  </si>
  <si>
    <t>Unione Ordini Forensi della Calabria</t>
  </si>
  <si>
    <t>Consiglio Distrettuale di Disciplina</t>
  </si>
  <si>
    <t>Liberalità di modico valore</t>
  </si>
  <si>
    <t>Quota Consiglio Nazionale Forense (CNF)</t>
  </si>
  <si>
    <t>Sub h</t>
  </si>
  <si>
    <t>Acquisizioni di immobilizzazioni tecniche</t>
  </si>
  <si>
    <t>Acquisto mobili e macchine d'ufficio</t>
  </si>
  <si>
    <t>Acquisto Impianti ed attrezzature</t>
  </si>
  <si>
    <t>Uscite aventi natura di partite di giro</t>
  </si>
  <si>
    <t>Ritenute sindacali</t>
  </si>
  <si>
    <t>Sub m</t>
  </si>
  <si>
    <t>Organismo di mediazione : Costi</t>
  </si>
  <si>
    <t>Sub n</t>
  </si>
  <si>
    <t>Contributi a carico degli iscritti</t>
  </si>
  <si>
    <t>Contributi iscritti all'albo</t>
  </si>
  <si>
    <t>Entrate per cassetta ufficio notifiche</t>
  </si>
  <si>
    <t>Diritti opinamento parcelle</t>
  </si>
  <si>
    <t>Interessi attivi su conti correnti bancari</t>
  </si>
  <si>
    <t>Arrotondamenti ed abbuoni attivi</t>
  </si>
  <si>
    <t>Spese per convocazione assemblea</t>
  </si>
  <si>
    <t>Ricavi diversi - Diritti di segreteria</t>
  </si>
  <si>
    <t>Assistenza software e PEC</t>
  </si>
  <si>
    <t>CONSIGLIO DISTRETTUALE DI DISCIPLINA</t>
  </si>
  <si>
    <t>Uscite  costi: Consiglio Distrettuale di Disciplina</t>
  </si>
  <si>
    <t>Contributi iscrizione praticanti/abilitati</t>
  </si>
  <si>
    <t>Diritti di segreteria rilascio certificati</t>
  </si>
  <si>
    <t>Corsi di aggiornamento e formazione: CARD</t>
  </si>
  <si>
    <t>Acquisto software e licenze d'uso LEXTEL</t>
  </si>
  <si>
    <t>Informatizzazione difese d'Ufficio</t>
  </si>
  <si>
    <t>Spese Bancarie OMF</t>
  </si>
  <si>
    <t>Spese per acquisto cassette notifiche</t>
  </si>
  <si>
    <t>Contributi ricevuti -</t>
  </si>
  <si>
    <t>Bper Consiglio Ordine</t>
  </si>
  <si>
    <t>Bper Organismo Mediazione</t>
  </si>
  <si>
    <t>*****</t>
  </si>
  <si>
    <t xml:space="preserve">***** </t>
  </si>
  <si>
    <t>Risultato della gestione di cassa</t>
  </si>
  <si>
    <t>Q.ta annuale indennità anzianità (TRFL)</t>
  </si>
  <si>
    <t>ONERI PER IL PERSONALE IN ATTIVITA'</t>
  </si>
  <si>
    <t xml:space="preserve">Acquisto materiali di consumo, stampati </t>
  </si>
  <si>
    <t>spese telefoniche e collegamenti telematici</t>
  </si>
  <si>
    <t xml:space="preserve">Premi di assicurazione </t>
  </si>
  <si>
    <t xml:space="preserve">USCITE PER L'ACQUISTO DI BENI E CONSUMO </t>
  </si>
  <si>
    <t>ONERI FINANZIARI</t>
  </si>
  <si>
    <t>Imposte, tasse e tributi (IRAP c/retribuzioni)</t>
  </si>
  <si>
    <t>ONERI TRIBUTARI E IMPOSTE</t>
  </si>
  <si>
    <t>CDD: Rimborso spese di trasferta</t>
  </si>
  <si>
    <t>USCITE E SPESE PER GLI ORGANI DELL'ENTE</t>
  </si>
  <si>
    <t>Arrotondamenti  e abbuoni passivi</t>
  </si>
  <si>
    <t>SPESE ED USCITE NON CLASSIFICABILI</t>
  </si>
  <si>
    <t>Ordine Avvocati CATANZARO</t>
  </si>
  <si>
    <t>Ordine Avvocati COSENZA</t>
  </si>
  <si>
    <t>Ordine Avvocati CASTROVILLARI</t>
  </si>
  <si>
    <t>Ordine Avvocati CROTONE</t>
  </si>
  <si>
    <t>Ordine Avvocati LAMEZIA TERME</t>
  </si>
  <si>
    <t>Ordine Avvocati VIBO VALENTIA</t>
  </si>
  <si>
    <t xml:space="preserve">Ordine Avvocati PAOLA </t>
  </si>
  <si>
    <t>Arrotondamenti attivi</t>
  </si>
  <si>
    <t>Spese per deleghe a Consiglieri, Commissioni e Gruppi</t>
  </si>
  <si>
    <t>Bper Consiglio di Disciplina</t>
  </si>
  <si>
    <t>Totali</t>
  </si>
  <si>
    <t>Totale depositi Bancari e Postali</t>
  </si>
  <si>
    <t>Q.ta annuale indennità di anzianità (Generali Ass.)</t>
  </si>
  <si>
    <t>Lextel PEC iscritti</t>
  </si>
  <si>
    <t>Consulenze esterne Rit. D'Acconto</t>
  </si>
  <si>
    <t>Tassa iscrizione albo nuovi iscritti</t>
  </si>
  <si>
    <t>interessi e premi su titoli a reddito fisso</t>
  </si>
  <si>
    <t>Imposte, tasse e tributi (Irap Dipendenti)</t>
  </si>
  <si>
    <t>Banca Prossima</t>
  </si>
  <si>
    <t>Spese varie e servizi n.c. in altre voci</t>
  </si>
  <si>
    <t>Entrate non classificabili in altre voci</t>
  </si>
  <si>
    <t>PAGATI</t>
  </si>
  <si>
    <t>Residui passivi anno in corso riportati a nuovo</t>
  </si>
  <si>
    <t>OCF: Organismo congressuale forense</t>
  </si>
  <si>
    <t>Imposta sostitutiva tfr</t>
  </si>
  <si>
    <t>Organismo composizione crisi OCC</t>
  </si>
  <si>
    <t>Assistenza software</t>
  </si>
  <si>
    <t>ISCRITTI - Quote anno corrente</t>
  </si>
  <si>
    <t>A PREVENTIVO</t>
  </si>
  <si>
    <t>Indennità e rimborso spese per missioni</t>
  </si>
  <si>
    <t>PEC - Lextel</t>
  </si>
  <si>
    <t>Spese legali e notarili</t>
  </si>
  <si>
    <t>Imposte e tasse Organismo di mediazione</t>
  </si>
  <si>
    <t>Entrate per gestione corsi di formazione</t>
  </si>
  <si>
    <t>Ritenute fiscali e previdenziali su redditi di lavoro autonomo</t>
  </si>
  <si>
    <t>Differenza tra entrate ed Uscite  (compreso il CDD)</t>
  </si>
  <si>
    <t>TOTALE GENERALE ENTRATE PER COMPETENZA</t>
  </si>
  <si>
    <t xml:space="preserve">PROSPETTO DIMOSTRATIVO </t>
  </si>
  <si>
    <t>TOTALE GENERALE USCITE PER COMPETENZA</t>
  </si>
  <si>
    <t>ENTRATE AREA ATTIVITA' ISTTITUZIONALE</t>
  </si>
  <si>
    <t xml:space="preserve">USCITE AREA ATTIVITA' ISTITUZIONALE </t>
  </si>
  <si>
    <t>Riscossione Ruoli post-riforma</t>
  </si>
  <si>
    <t xml:space="preserve">Totale entrate di competenza </t>
  </si>
  <si>
    <t xml:space="preserve">Totale costi di competenza                                                     </t>
  </si>
  <si>
    <t>ATTIVITA'</t>
  </si>
  <si>
    <t>ISTITUZIONALE</t>
  </si>
  <si>
    <t>GENERALE</t>
  </si>
  <si>
    <t>Entrate per prestazioni di servizio e dismissioni</t>
  </si>
  <si>
    <t>Compensi, indennità e rimborsi revisori legali</t>
  </si>
  <si>
    <t>COVID_19 Dispositivi ed altro strumenti DPI</t>
  </si>
  <si>
    <t>Corsi per il personale dipendente</t>
  </si>
  <si>
    <t>Q.ta annuale indennità di anzianità Tfr</t>
  </si>
  <si>
    <t>Spese e uscite non classificabili in altre voci</t>
  </si>
  <si>
    <t>Spese legali, arbitrati, risarcimenti ed accessori</t>
  </si>
  <si>
    <t>Arrotondamenti e abbuoni passivi</t>
  </si>
  <si>
    <t xml:space="preserve">Sub i </t>
  </si>
  <si>
    <t>Proventi da gestione servizi</t>
  </si>
  <si>
    <t>recuperi e rimborsi diversi</t>
  </si>
  <si>
    <t>Poste correttive e compensative di uscite corrrenti</t>
  </si>
  <si>
    <t>Sub l    -                 SPESE IN CONTO CAPITALE</t>
  </si>
  <si>
    <t>Ritenute erariali redditi di lavoro dipendente</t>
  </si>
  <si>
    <t xml:space="preserve">Ritenute erariali redditi di lavoro autonomo </t>
  </si>
  <si>
    <t>Erario c/Rivalsa 1001 OMF</t>
  </si>
  <si>
    <t>Sub o - Totale Uscite Organismo Mediazione</t>
  </si>
  <si>
    <t>Sub P Totale Uscite e costi sostenuti CDD</t>
  </si>
  <si>
    <t>Compensi lavoro straordinario e incentivi produzione</t>
  </si>
  <si>
    <t>Quote Arretrate CNF</t>
  </si>
  <si>
    <t>Uscite non classificabili in altre voci - FONDO DI RISERVA</t>
  </si>
  <si>
    <t>Ritenute erariali redditi di lavoro autonomo OMF</t>
  </si>
  <si>
    <t>Coordinamento Conciliazione Forense</t>
  </si>
  <si>
    <t>Addizionali Irpef Regionale e Comunale</t>
  </si>
  <si>
    <t>Informatizzazione difese d'ufficio</t>
  </si>
  <si>
    <t>Ritenute previdenzali ed assistenziali Lav. Auton.</t>
  </si>
  <si>
    <t>Ritenute previdenziali ed assistenziali lavoro dipendente</t>
  </si>
  <si>
    <t>Fondo svalutazione crediti e rischi connessi</t>
  </si>
  <si>
    <t>Trattamento fine rapporto e anticipazioni</t>
  </si>
  <si>
    <t>Iva reverse charge - Split Payment</t>
  </si>
  <si>
    <t>Compensi organismo di Mediazione</t>
  </si>
  <si>
    <t>Spese per attività di collaborazione con altri Ordini</t>
  </si>
  <si>
    <t>ACQUISTO IMPIANTI ED ATTREZZATURE</t>
  </si>
  <si>
    <t xml:space="preserve">Entrate eventuali - </t>
  </si>
  <si>
    <t>Recupero spese per stampati e tessere personali - Attestati</t>
  </si>
  <si>
    <t>CONSUNTIVO 2023</t>
  </si>
  <si>
    <t>Carta prepagata</t>
  </si>
  <si>
    <t>avanzo di cassa 23</t>
  </si>
  <si>
    <t>Regolamento GDPR - DPO</t>
  </si>
  <si>
    <t>Immobilizzazioni finanziarie</t>
  </si>
  <si>
    <t>del risulltato di gestione al 31.12.2023</t>
  </si>
  <si>
    <t xml:space="preserve">RISULTATO DELLA GESTIONE </t>
  </si>
  <si>
    <t>Cassa al 31.12.2023</t>
  </si>
  <si>
    <t>Cassa al 31.12.2023 OMF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</si>
</sst>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164" formatCode="_-[$€-2]\ * #,##0.00_-;\-[$€-2]\ * #,##0.00_-;_-[$€-2]\ * &quot;-&quot;??_-;_-@_-"/>
    <numFmt numFmtId="165" formatCode="_-[$€-410]\ * #,##0.00_-;\-[$€-410]\ * #,##0.00_-;_-[$€-410]\ * &quot;-&quot;??_-;_-@_-"/>
  </numFmts>
  <fonts count="18" x14ac:knownFonts="1">
    <font>
      <sz val="10"/>
      <name val="Arial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u/>
      <sz val="11"/>
      <name val="Calibri"/>
      <family val="2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u/>
      <sz val="11"/>
      <color theme="5" tint="-0.249977111117893"/>
      <name val="Calibri"/>
      <family val="2"/>
    </font>
    <font>
      <b/>
      <sz val="11"/>
      <color theme="5" tint="-0.249977111117893"/>
      <name val="Calibri"/>
      <family val="2"/>
    </font>
    <font>
      <sz val="11"/>
      <color theme="5" tint="-0.249977111117893"/>
      <name val="Calibri"/>
      <family val="2"/>
    </font>
    <font>
      <b/>
      <u val="singleAccounting"/>
      <sz val="11"/>
      <name val="Calibri"/>
      <family val="2"/>
    </font>
    <font>
      <b/>
      <u val="singleAccounting"/>
      <sz val="11"/>
      <color theme="5" tint="-0.249977111117893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72">
    <xf numFmtId="0" fontId="0" fillId="0" borderId="0" xfId="0"/>
    <xf numFmtId="0" fontId="5" fillId="2" borderId="1" xfId="0" applyFont="1" applyFill="1" applyBorder="1"/>
    <xf numFmtId="164" fontId="5" fillId="2" borderId="1" xfId="1" applyFont="1" applyFill="1" applyBorder="1" applyAlignment="1"/>
    <xf numFmtId="0" fontId="5" fillId="0" borderId="1" xfId="0" applyFont="1" applyBorder="1" applyAlignment="1">
      <alignment horizontal="center"/>
    </xf>
    <xf numFmtId="164" fontId="5" fillId="0" borderId="1" xfId="1" applyFont="1" applyBorder="1" applyAlignment="1">
      <alignment horizontal="center"/>
    </xf>
    <xf numFmtId="0" fontId="5" fillId="0" borderId="1" xfId="0" applyFont="1" applyBorder="1"/>
    <xf numFmtId="164" fontId="5" fillId="0" borderId="1" xfId="1" applyFont="1" applyBorder="1" applyAlignment="1"/>
    <xf numFmtId="164" fontId="5" fillId="0" borderId="1" xfId="1" applyFont="1" applyFill="1" applyBorder="1" applyAlignment="1"/>
    <xf numFmtId="164" fontId="5" fillId="2" borderId="1" xfId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4" fontId="5" fillId="3" borderId="1" xfId="1" applyFont="1" applyFill="1" applyBorder="1" applyAlignment="1"/>
    <xf numFmtId="164" fontId="5" fillId="4" borderId="1" xfId="1" applyFont="1" applyFill="1" applyBorder="1" applyAlignment="1">
      <alignment horizontal="center"/>
    </xf>
    <xf numFmtId="0" fontId="5" fillId="6" borderId="1" xfId="0" applyFont="1" applyFill="1" applyBorder="1"/>
    <xf numFmtId="0" fontId="5" fillId="7" borderId="1" xfId="0" applyFont="1" applyFill="1" applyBorder="1"/>
    <xf numFmtId="164" fontId="5" fillId="6" borderId="1" xfId="1" applyFont="1" applyFill="1" applyBorder="1" applyAlignment="1"/>
    <xf numFmtId="164" fontId="5" fillId="8" borderId="1" xfId="1" applyFont="1" applyFill="1" applyBorder="1" applyAlignment="1"/>
    <xf numFmtId="0" fontId="5" fillId="0" borderId="1" xfId="0" applyFont="1" applyBorder="1" applyAlignment="1">
      <alignment horizontal="left"/>
    </xf>
    <xf numFmtId="0" fontId="5" fillId="9" borderId="1" xfId="0" applyFont="1" applyFill="1" applyBorder="1"/>
    <xf numFmtId="164" fontId="5" fillId="9" borderId="1" xfId="1" applyFont="1" applyFill="1" applyBorder="1" applyAlignment="1"/>
    <xf numFmtId="44" fontId="5" fillId="0" borderId="1" xfId="2" applyFont="1" applyBorder="1" applyAlignment="1"/>
    <xf numFmtId="44" fontId="5" fillId="0" borderId="1" xfId="2" applyFont="1" applyBorder="1" applyAlignment="1">
      <alignment horizontal="center"/>
    </xf>
    <xf numFmtId="164" fontId="5" fillId="7" borderId="1" xfId="1" applyFont="1" applyFill="1" applyBorder="1" applyAlignment="1"/>
    <xf numFmtId="0" fontId="10" fillId="5" borderId="1" xfId="0" applyFont="1" applyFill="1" applyBorder="1"/>
    <xf numFmtId="164" fontId="10" fillId="5" borderId="1" xfId="1" applyFont="1" applyFill="1" applyBorder="1" applyAlignment="1"/>
    <xf numFmtId="0" fontId="10" fillId="10" borderId="1" xfId="0" applyFont="1" applyFill="1" applyBorder="1"/>
    <xf numFmtId="164" fontId="5" fillId="10" borderId="1" xfId="1" applyFont="1" applyFill="1" applyBorder="1" applyAlignment="1"/>
    <xf numFmtId="0" fontId="5" fillId="10" borderId="1" xfId="0" applyFont="1" applyFill="1" applyBorder="1"/>
    <xf numFmtId="164" fontId="5" fillId="12" borderId="1" xfId="1" applyFont="1" applyFill="1" applyBorder="1" applyAlignment="1"/>
    <xf numFmtId="165" fontId="11" fillId="11" borderId="1" xfId="0" applyNumberFormat="1" applyFont="1" applyFill="1" applyBorder="1"/>
    <xf numFmtId="0" fontId="5" fillId="7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164" fontId="5" fillId="11" borderId="1" xfId="1" applyFont="1" applyFill="1" applyBorder="1" applyAlignment="1"/>
    <xf numFmtId="0" fontId="3" fillId="0" borderId="1" xfId="0" applyFont="1" applyBorder="1"/>
    <xf numFmtId="164" fontId="3" fillId="0" borderId="1" xfId="1" applyFont="1" applyFill="1" applyBorder="1" applyAlignment="1"/>
    <xf numFmtId="0" fontId="3" fillId="7" borderId="1" xfId="0" applyFont="1" applyFill="1" applyBorder="1"/>
    <xf numFmtId="164" fontId="3" fillId="0" borderId="1" xfId="1" applyFont="1" applyBorder="1" applyAlignment="1"/>
    <xf numFmtId="0" fontId="5" fillId="13" borderId="1" xfId="0" applyFont="1" applyFill="1" applyBorder="1"/>
    <xf numFmtId="164" fontId="12" fillId="13" borderId="1" xfId="1" applyFont="1" applyFill="1" applyBorder="1" applyAlignment="1"/>
    <xf numFmtId="44" fontId="3" fillId="0" borderId="1" xfId="2" applyFont="1" applyFill="1" applyBorder="1" applyAlignment="1"/>
    <xf numFmtId="164" fontId="3" fillId="2" borderId="1" xfId="1" applyFont="1" applyFill="1" applyBorder="1" applyAlignment="1"/>
    <xf numFmtId="164" fontId="3" fillId="13" borderId="1" xfId="1" applyFont="1" applyFill="1" applyBorder="1" applyAlignment="1"/>
    <xf numFmtId="164" fontId="3" fillId="7" borderId="1" xfId="1" applyFont="1" applyFill="1" applyBorder="1" applyAlignment="1"/>
    <xf numFmtId="164" fontId="3" fillId="0" borderId="1" xfId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4" fontId="3" fillId="0" borderId="1" xfId="2" applyFont="1" applyBorder="1" applyAlignment="1"/>
    <xf numFmtId="0" fontId="3" fillId="0" borderId="1" xfId="0" applyFont="1" applyBorder="1" applyAlignment="1">
      <alignment horizontal="left"/>
    </xf>
    <xf numFmtId="0" fontId="13" fillId="7" borderId="1" xfId="0" applyFont="1" applyFill="1" applyBorder="1" applyAlignment="1">
      <alignment horizontal="center"/>
    </xf>
    <xf numFmtId="164" fontId="14" fillId="7" borderId="1" xfId="1" applyFont="1" applyFill="1" applyBorder="1" applyAlignment="1"/>
    <xf numFmtId="0" fontId="15" fillId="7" borderId="1" xfId="0" applyFont="1" applyFill="1" applyBorder="1"/>
    <xf numFmtId="164" fontId="15" fillId="7" borderId="1" xfId="1" applyFont="1" applyFill="1" applyBorder="1" applyAlignment="1"/>
    <xf numFmtId="0" fontId="14" fillId="7" borderId="1" xfId="0" applyFont="1" applyFill="1" applyBorder="1"/>
    <xf numFmtId="0" fontId="5" fillId="14" borderId="1" xfId="0" applyFont="1" applyFill="1" applyBorder="1"/>
    <xf numFmtId="164" fontId="5" fillId="14" borderId="1" xfId="1" applyFont="1" applyFill="1" applyBorder="1" applyAlignment="1"/>
    <xf numFmtId="164" fontId="16" fillId="14" borderId="1" xfId="1" applyFont="1" applyFill="1" applyBorder="1" applyAlignment="1"/>
    <xf numFmtId="0" fontId="1" fillId="0" borderId="1" xfId="0" applyFont="1" applyBorder="1"/>
    <xf numFmtId="0" fontId="14" fillId="0" borderId="1" xfId="0" applyFont="1" applyBorder="1"/>
    <xf numFmtId="164" fontId="14" fillId="0" borderId="1" xfId="1" applyFont="1" applyBorder="1" applyAlignment="1"/>
    <xf numFmtId="164" fontId="17" fillId="7" borderId="1" xfId="1" applyFont="1" applyFill="1" applyBorder="1" applyAlignment="1"/>
    <xf numFmtId="164" fontId="14" fillId="7" borderId="1" xfId="1" applyFont="1" applyFill="1" applyBorder="1" applyAlignment="1">
      <alignment horizontal="center"/>
    </xf>
    <xf numFmtId="0" fontId="1" fillId="7" borderId="1" xfId="0" applyFont="1" applyFill="1" applyBorder="1"/>
    <xf numFmtId="164" fontId="1" fillId="7" borderId="1" xfId="1" applyFont="1" applyFill="1" applyBorder="1" applyAlignment="1"/>
    <xf numFmtId="164" fontId="3" fillId="9" borderId="1" xfId="1" applyFont="1" applyFill="1" applyBorder="1" applyAlignment="1"/>
    <xf numFmtId="164" fontId="1" fillId="0" borderId="1" xfId="1" applyFont="1" applyFill="1" applyBorder="1" applyAlignment="1"/>
    <xf numFmtId="164" fontId="5" fillId="13" borderId="1" xfId="1" applyFont="1" applyFill="1" applyBorder="1" applyAlignment="1"/>
    <xf numFmtId="165" fontId="9" fillId="15" borderId="1" xfId="0" applyNumberFormat="1" applyFont="1" applyFill="1" applyBorder="1"/>
    <xf numFmtId="164" fontId="3" fillId="10" borderId="1" xfId="1" applyFont="1" applyFill="1" applyBorder="1" applyAlignment="1"/>
    <xf numFmtId="165" fontId="2" fillId="10" borderId="1" xfId="0" applyNumberFormat="1" applyFont="1" applyFill="1" applyBorder="1"/>
    <xf numFmtId="0" fontId="5" fillId="10" borderId="1" xfId="0" applyFont="1" applyFill="1" applyBorder="1" applyAlignment="1">
      <alignment horizontal="left"/>
    </xf>
    <xf numFmtId="0" fontId="3" fillId="10" borderId="1" xfId="0" applyFont="1" applyFill="1" applyBorder="1"/>
    <xf numFmtId="0" fontId="1" fillId="10" borderId="1" xfId="0" applyFont="1" applyFill="1" applyBorder="1"/>
    <xf numFmtId="0" fontId="1" fillId="0" borderId="1" xfId="0" applyFont="1" applyBorder="1" applyAlignment="1">
      <alignment horizontal="left"/>
    </xf>
    <xf numFmtId="0" fontId="5" fillId="11" borderId="1" xfId="0" applyFont="1" applyFill="1" applyBorder="1"/>
  </cellXfs>
  <cellStyles count="3">
    <cellStyle name="Euro" xfId="1"/>
    <cellStyle name="Normale" xfId="0" builtinId="0"/>
    <cellStyle name="Valuta" xfId="2" builtinId="4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72"/>
  <sheetViews>
    <sheetView tabSelected="1" zoomScale="110" zoomScaleNormal="110" workbookViewId="0">
      <pane ySplit="1" topLeftCell="A197" activePane="bottomLeft" state="frozen"/>
      <selection pane="bottomLeft" activeCell="A224" sqref="A224"/>
    </sheetView>
  </sheetViews>
  <sheetFormatPr defaultRowHeight="15" x14ac:dyDescent="0.25"/>
  <cols>
    <col min="1" max="1" width="56" style="32" customWidth="1"/>
    <col min="2" max="5" width="16.28515625" style="35" customWidth="1"/>
    <col min="6" max="16384" width="9.140625" style="32"/>
  </cols>
  <sheetData>
    <row r="1" spans="1:5" x14ac:dyDescent="0.25">
      <c r="A1" s="1" t="s">
        <v>0</v>
      </c>
      <c r="B1" s="2" t="s">
        <v>152</v>
      </c>
      <c r="C1" s="8" t="s">
        <v>206</v>
      </c>
      <c r="D1" s="39"/>
      <c r="E1" s="39"/>
    </row>
    <row r="2" spans="1:5" s="3" customFormat="1" x14ac:dyDescent="0.25">
      <c r="A2" s="3" t="s">
        <v>5</v>
      </c>
      <c r="B2" s="4" t="s">
        <v>2</v>
      </c>
      <c r="C2" s="4" t="s">
        <v>3</v>
      </c>
      <c r="D2" s="4" t="s">
        <v>4</v>
      </c>
      <c r="E2" s="4" t="s">
        <v>7</v>
      </c>
    </row>
    <row r="3" spans="1:5" s="3" customFormat="1" x14ac:dyDescent="0.25">
      <c r="A3" s="16" t="s">
        <v>29</v>
      </c>
      <c r="B3" s="4"/>
      <c r="C3" s="4"/>
      <c r="D3" s="4"/>
      <c r="E3" s="4"/>
    </row>
    <row r="4" spans="1:5" x14ac:dyDescent="0.25">
      <c r="A4" s="32" t="s">
        <v>93</v>
      </c>
      <c r="B4" s="35">
        <v>1000</v>
      </c>
      <c r="C4" s="35">
        <v>0</v>
      </c>
      <c r="D4" s="35">
        <v>0</v>
      </c>
      <c r="E4" s="35">
        <f>(C4-D4)</f>
        <v>0</v>
      </c>
    </row>
    <row r="5" spans="1:5" x14ac:dyDescent="0.25">
      <c r="A5" s="54" t="s">
        <v>172</v>
      </c>
      <c r="B5" s="35">
        <v>2500</v>
      </c>
      <c r="C5" s="35">
        <v>4500</v>
      </c>
      <c r="D5" s="35">
        <v>4500</v>
      </c>
      <c r="E5" s="35">
        <f t="shared" ref="E5:E6" si="0">(C5-D5)</f>
        <v>0</v>
      </c>
    </row>
    <row r="6" spans="1:5" x14ac:dyDescent="0.25">
      <c r="A6" s="32" t="s">
        <v>30</v>
      </c>
      <c r="B6" s="35">
        <v>10000</v>
      </c>
      <c r="C6" s="35">
        <v>5286</v>
      </c>
      <c r="D6" s="35">
        <v>5286</v>
      </c>
      <c r="E6" s="35">
        <f t="shared" si="0"/>
        <v>0</v>
      </c>
    </row>
    <row r="7" spans="1:5" s="5" customFormat="1" x14ac:dyDescent="0.25">
      <c r="A7" s="12" t="s">
        <v>49</v>
      </c>
      <c r="B7" s="14">
        <f>SUM(B3:B6)</f>
        <v>13500</v>
      </c>
      <c r="C7" s="14">
        <f>SUM(C4:C6)</f>
        <v>9786</v>
      </c>
      <c r="D7" s="14">
        <f>SUM(D4:D6)</f>
        <v>9786</v>
      </c>
      <c r="E7" s="14"/>
    </row>
    <row r="8" spans="1:5" x14ac:dyDescent="0.25">
      <c r="A8" s="5" t="s">
        <v>31</v>
      </c>
      <c r="B8" s="6"/>
    </row>
    <row r="9" spans="1:5" x14ac:dyDescent="0.25">
      <c r="A9" s="32" t="s">
        <v>32</v>
      </c>
      <c r="B9" s="35">
        <v>150000</v>
      </c>
      <c r="C9" s="35">
        <v>143785</v>
      </c>
      <c r="D9" s="35">
        <v>140406</v>
      </c>
      <c r="E9" s="35">
        <f t="shared" ref="E9:E18" si="1">(C9-D9)</f>
        <v>3379</v>
      </c>
    </row>
    <row r="10" spans="1:5" x14ac:dyDescent="0.25">
      <c r="A10" s="54" t="s">
        <v>199</v>
      </c>
    </row>
    <row r="11" spans="1:5" x14ac:dyDescent="0.25">
      <c r="A11" s="32" t="s">
        <v>153</v>
      </c>
      <c r="B11" s="35">
        <v>500</v>
      </c>
      <c r="E11" s="35">
        <f t="shared" si="1"/>
        <v>0</v>
      </c>
    </row>
    <row r="12" spans="1:5" x14ac:dyDescent="0.25">
      <c r="A12" s="54" t="s">
        <v>189</v>
      </c>
      <c r="B12" s="35">
        <v>0</v>
      </c>
      <c r="C12" s="35">
        <v>4277</v>
      </c>
      <c r="D12" s="35">
        <v>4277</v>
      </c>
      <c r="E12" s="35">
        <f t="shared" si="1"/>
        <v>0</v>
      </c>
    </row>
    <row r="13" spans="1:5" x14ac:dyDescent="0.25">
      <c r="A13" s="32" t="s">
        <v>136</v>
      </c>
      <c r="B13" s="35">
        <v>15000</v>
      </c>
      <c r="C13" s="35">
        <v>0</v>
      </c>
      <c r="D13" s="35">
        <v>0</v>
      </c>
      <c r="E13" s="35">
        <f t="shared" si="1"/>
        <v>0</v>
      </c>
    </row>
    <row r="14" spans="1:5" x14ac:dyDescent="0.25">
      <c r="A14" s="32" t="s">
        <v>33</v>
      </c>
      <c r="B14" s="35">
        <v>35000</v>
      </c>
      <c r="C14" s="35">
        <v>37703</v>
      </c>
      <c r="D14" s="35">
        <v>30131</v>
      </c>
      <c r="E14" s="35">
        <f t="shared" si="1"/>
        <v>7572</v>
      </c>
    </row>
    <row r="15" spans="1:5" x14ac:dyDescent="0.25">
      <c r="A15" s="32" t="s">
        <v>34</v>
      </c>
      <c r="B15" s="35">
        <v>700</v>
      </c>
      <c r="C15" s="35">
        <v>732</v>
      </c>
      <c r="D15" s="35">
        <v>732</v>
      </c>
      <c r="E15" s="35">
        <f t="shared" si="1"/>
        <v>0</v>
      </c>
    </row>
    <row r="16" spans="1:5" x14ac:dyDescent="0.25">
      <c r="A16" s="54" t="s">
        <v>174</v>
      </c>
      <c r="B16" s="35">
        <v>1500</v>
      </c>
      <c r="E16" s="35">
        <f t="shared" si="1"/>
        <v>0</v>
      </c>
    </row>
    <row r="17" spans="1:5" x14ac:dyDescent="0.25">
      <c r="A17" s="32" t="s">
        <v>35</v>
      </c>
      <c r="B17" s="35">
        <v>2300</v>
      </c>
      <c r="E17" s="35">
        <f t="shared" si="1"/>
        <v>0</v>
      </c>
    </row>
    <row r="18" spans="1:5" x14ac:dyDescent="0.25">
      <c r="A18" s="54" t="s">
        <v>173</v>
      </c>
      <c r="B18" s="35">
        <v>0</v>
      </c>
      <c r="E18" s="35">
        <f t="shared" si="1"/>
        <v>0</v>
      </c>
    </row>
    <row r="19" spans="1:5" s="5" customFormat="1" x14ac:dyDescent="0.25">
      <c r="A19" s="12" t="s">
        <v>50</v>
      </c>
      <c r="B19" s="14">
        <f>SUM(B8:B18)</f>
        <v>205000</v>
      </c>
      <c r="C19" s="14">
        <f>SUM(C9:C18)</f>
        <v>186497</v>
      </c>
      <c r="D19" s="14">
        <f>SUM(D9:D18)</f>
        <v>175546</v>
      </c>
      <c r="E19" s="27">
        <f>SUM(E9:E18)</f>
        <v>10951</v>
      </c>
    </row>
    <row r="20" spans="1:5" x14ac:dyDescent="0.25">
      <c r="A20" s="5" t="s">
        <v>38</v>
      </c>
    </row>
    <row r="21" spans="1:5" x14ac:dyDescent="0.25">
      <c r="A21" s="32" t="s">
        <v>36</v>
      </c>
      <c r="B21" s="35">
        <v>6000</v>
      </c>
      <c r="C21" s="35">
        <v>6136</v>
      </c>
      <c r="D21" s="35">
        <v>4816</v>
      </c>
      <c r="E21" s="35">
        <f t="shared" ref="E21:E144" si="2">(C21-D21)</f>
        <v>1320</v>
      </c>
    </row>
    <row r="22" spans="1:5" x14ac:dyDescent="0.25">
      <c r="A22" s="32" t="s">
        <v>37</v>
      </c>
      <c r="B22" s="35">
        <v>4000</v>
      </c>
      <c r="C22" s="35">
        <v>6196</v>
      </c>
      <c r="D22" s="35">
        <v>6196</v>
      </c>
      <c r="E22" s="35">
        <f t="shared" si="2"/>
        <v>0</v>
      </c>
    </row>
    <row r="23" spans="1:5" x14ac:dyDescent="0.25">
      <c r="A23" s="32" t="s">
        <v>39</v>
      </c>
      <c r="B23" s="35">
        <v>30000</v>
      </c>
      <c r="C23" s="35">
        <v>19820</v>
      </c>
      <c r="D23" s="35">
        <v>19820</v>
      </c>
      <c r="E23" s="35">
        <f t="shared" si="2"/>
        <v>0</v>
      </c>
    </row>
    <row r="24" spans="1:5" x14ac:dyDescent="0.25">
      <c r="A24" s="32" t="s">
        <v>155</v>
      </c>
      <c r="B24" s="35">
        <v>500</v>
      </c>
      <c r="C24" s="35">
        <v>1714</v>
      </c>
      <c r="D24" s="35">
        <v>1714</v>
      </c>
      <c r="E24" s="35">
        <f t="shared" si="2"/>
        <v>0</v>
      </c>
    </row>
    <row r="25" spans="1:5" x14ac:dyDescent="0.25">
      <c r="A25" s="32" t="s">
        <v>40</v>
      </c>
      <c r="B25" s="35">
        <v>1000</v>
      </c>
      <c r="C25" s="35">
        <v>550</v>
      </c>
      <c r="D25" s="35">
        <v>550</v>
      </c>
      <c r="E25" s="35">
        <f t="shared" si="2"/>
        <v>0</v>
      </c>
    </row>
    <row r="26" spans="1:5" x14ac:dyDescent="0.25">
      <c r="A26" s="32" t="s">
        <v>41</v>
      </c>
      <c r="B26" s="35">
        <v>500</v>
      </c>
      <c r="C26" s="35">
        <v>765</v>
      </c>
      <c r="D26" s="35">
        <v>734</v>
      </c>
      <c r="E26" s="35">
        <f t="shared" si="2"/>
        <v>31</v>
      </c>
    </row>
    <row r="27" spans="1:5" x14ac:dyDescent="0.25">
      <c r="A27" s="32" t="s">
        <v>42</v>
      </c>
      <c r="B27" s="35">
        <v>500</v>
      </c>
      <c r="E27" s="35">
        <f t="shared" si="2"/>
        <v>0</v>
      </c>
    </row>
    <row r="28" spans="1:5" x14ac:dyDescent="0.25">
      <c r="A28" s="32" t="s">
        <v>48</v>
      </c>
      <c r="B28" s="35">
        <v>500</v>
      </c>
      <c r="C28" s="35">
        <v>1030</v>
      </c>
      <c r="D28" s="35">
        <v>1030</v>
      </c>
      <c r="E28" s="35">
        <f t="shared" si="2"/>
        <v>0</v>
      </c>
    </row>
    <row r="29" spans="1:5" x14ac:dyDescent="0.25">
      <c r="A29" s="32" t="s">
        <v>43</v>
      </c>
      <c r="B29" s="35">
        <v>1875</v>
      </c>
      <c r="C29" s="35">
        <v>1875</v>
      </c>
      <c r="D29" s="35">
        <v>1875</v>
      </c>
      <c r="E29" s="35">
        <f t="shared" si="2"/>
        <v>0</v>
      </c>
    </row>
    <row r="30" spans="1:5" x14ac:dyDescent="0.25">
      <c r="A30" s="32" t="s">
        <v>44</v>
      </c>
      <c r="B30" s="35">
        <v>1500</v>
      </c>
      <c r="C30" s="35">
        <v>1086</v>
      </c>
      <c r="D30" s="35">
        <v>1086</v>
      </c>
      <c r="E30" s="35">
        <f t="shared" si="2"/>
        <v>0</v>
      </c>
    </row>
    <row r="31" spans="1:5" x14ac:dyDescent="0.25">
      <c r="A31" s="32" t="s">
        <v>95</v>
      </c>
      <c r="B31" s="35">
        <v>13000</v>
      </c>
      <c r="C31" s="35">
        <v>10974</v>
      </c>
      <c r="D31" s="35">
        <v>9524</v>
      </c>
      <c r="E31" s="35">
        <f t="shared" si="2"/>
        <v>1450</v>
      </c>
    </row>
    <row r="32" spans="1:5" x14ac:dyDescent="0.25">
      <c r="A32" s="32" t="s">
        <v>104</v>
      </c>
      <c r="B32" s="35">
        <v>0</v>
      </c>
      <c r="E32" s="35">
        <f t="shared" si="2"/>
        <v>0</v>
      </c>
    </row>
    <row r="33" spans="1:5" x14ac:dyDescent="0.25">
      <c r="A33" s="32" t="s">
        <v>45</v>
      </c>
      <c r="B33" s="35">
        <v>4000</v>
      </c>
      <c r="C33" s="35">
        <v>3866</v>
      </c>
      <c r="D33" s="35">
        <v>3866</v>
      </c>
      <c r="E33" s="35">
        <f t="shared" si="2"/>
        <v>0</v>
      </c>
    </row>
    <row r="34" spans="1:5" x14ac:dyDescent="0.25">
      <c r="A34" s="32" t="s">
        <v>46</v>
      </c>
      <c r="B34" s="35">
        <v>3000</v>
      </c>
      <c r="C34" s="35">
        <v>7714</v>
      </c>
      <c r="D34" s="35">
        <v>7714</v>
      </c>
      <c r="E34" s="35">
        <f t="shared" si="2"/>
        <v>0</v>
      </c>
    </row>
    <row r="35" spans="1:5" x14ac:dyDescent="0.25">
      <c r="A35" s="32" t="s">
        <v>47</v>
      </c>
      <c r="B35" s="35">
        <v>500</v>
      </c>
      <c r="C35" s="35">
        <v>401</v>
      </c>
      <c r="D35" s="35">
        <v>401</v>
      </c>
      <c r="E35" s="35">
        <f t="shared" si="2"/>
        <v>0</v>
      </c>
    </row>
    <row r="36" spans="1:5" x14ac:dyDescent="0.25">
      <c r="A36" s="32" t="s">
        <v>137</v>
      </c>
      <c r="B36" s="35">
        <v>0</v>
      </c>
      <c r="C36" s="35">
        <v>1400</v>
      </c>
      <c r="D36" s="35">
        <v>1400</v>
      </c>
      <c r="E36" s="35">
        <f t="shared" si="2"/>
        <v>0</v>
      </c>
    </row>
    <row r="37" spans="1:5" x14ac:dyDescent="0.25">
      <c r="A37" s="54" t="s">
        <v>209</v>
      </c>
      <c r="B37" s="35">
        <v>0</v>
      </c>
      <c r="C37" s="35">
        <v>3000</v>
      </c>
      <c r="D37" s="35">
        <v>3000</v>
      </c>
      <c r="E37" s="35">
        <f t="shared" si="2"/>
        <v>0</v>
      </c>
    </row>
    <row r="38" spans="1:5" x14ac:dyDescent="0.25">
      <c r="A38" s="32" t="s">
        <v>1</v>
      </c>
      <c r="B38" s="35">
        <v>1500</v>
      </c>
      <c r="C38" s="35">
        <v>860</v>
      </c>
      <c r="D38" s="35">
        <v>860</v>
      </c>
      <c r="E38" s="35">
        <f t="shared" si="2"/>
        <v>0</v>
      </c>
    </row>
    <row r="39" spans="1:5" s="5" customFormat="1" x14ac:dyDescent="0.25">
      <c r="A39" s="1" t="s">
        <v>56</v>
      </c>
      <c r="B39" s="2">
        <f>SUM(B21:B38)</f>
        <v>68375</v>
      </c>
      <c r="C39" s="2">
        <f>SUM(C21:C38)</f>
        <v>67387</v>
      </c>
      <c r="D39" s="2">
        <f>SUM(D21:D38)</f>
        <v>64586</v>
      </c>
      <c r="E39" s="27">
        <f t="shared" si="2"/>
        <v>2801</v>
      </c>
    </row>
    <row r="40" spans="1:5" s="5" customFormat="1" x14ac:dyDescent="0.25">
      <c r="A40" s="5" t="s">
        <v>57</v>
      </c>
      <c r="B40" s="7"/>
      <c r="C40" s="7"/>
      <c r="D40" s="7"/>
      <c r="E40" s="35"/>
    </row>
    <row r="41" spans="1:5" s="5" customFormat="1" x14ac:dyDescent="0.25">
      <c r="A41" s="32" t="s">
        <v>51</v>
      </c>
      <c r="B41" s="33">
        <v>5000</v>
      </c>
      <c r="C41" s="33">
        <v>5352</v>
      </c>
      <c r="D41" s="33">
        <v>5352</v>
      </c>
      <c r="E41" s="35">
        <f t="shared" ref="E41:E47" si="3">(C41-D41)</f>
        <v>0</v>
      </c>
    </row>
    <row r="42" spans="1:5" s="5" customFormat="1" x14ac:dyDescent="0.25">
      <c r="A42" s="32" t="s">
        <v>52</v>
      </c>
      <c r="B42" s="33">
        <v>500</v>
      </c>
      <c r="C42" s="33">
        <v>5100</v>
      </c>
      <c r="D42" s="33">
        <v>5100</v>
      </c>
      <c r="E42" s="35">
        <f t="shared" si="3"/>
        <v>0</v>
      </c>
    </row>
    <row r="43" spans="1:5" s="5" customFormat="1" x14ac:dyDescent="0.25">
      <c r="A43" s="32" t="s">
        <v>53</v>
      </c>
      <c r="B43" s="33"/>
      <c r="C43" s="33"/>
      <c r="D43" s="33"/>
      <c r="E43" s="35">
        <f t="shared" si="3"/>
        <v>0</v>
      </c>
    </row>
    <row r="44" spans="1:5" s="5" customFormat="1" x14ac:dyDescent="0.25">
      <c r="A44" s="54" t="s">
        <v>202</v>
      </c>
      <c r="B44" s="33">
        <v>500</v>
      </c>
      <c r="C44" s="33">
        <v>249</v>
      </c>
      <c r="D44" s="33">
        <v>249</v>
      </c>
      <c r="E44" s="35">
        <f t="shared" si="3"/>
        <v>0</v>
      </c>
    </row>
    <row r="45" spans="1:5" s="5" customFormat="1" x14ac:dyDescent="0.25">
      <c r="A45" s="32" t="s">
        <v>54</v>
      </c>
      <c r="B45" s="33">
        <v>1200</v>
      </c>
      <c r="C45" s="33"/>
      <c r="D45" s="33"/>
      <c r="E45" s="35">
        <f t="shared" si="3"/>
        <v>0</v>
      </c>
    </row>
    <row r="46" spans="1:5" s="5" customFormat="1" x14ac:dyDescent="0.25">
      <c r="A46" s="32" t="s">
        <v>55</v>
      </c>
      <c r="B46" s="33">
        <v>4000</v>
      </c>
      <c r="C46" s="33">
        <v>2265</v>
      </c>
      <c r="D46" s="33">
        <v>2265</v>
      </c>
      <c r="E46" s="35">
        <f t="shared" si="3"/>
        <v>0</v>
      </c>
    </row>
    <row r="47" spans="1:5" s="12" customFormat="1" x14ac:dyDescent="0.25">
      <c r="A47" s="12" t="s">
        <v>58</v>
      </c>
      <c r="B47" s="14">
        <f>SUM(B40:B46)</f>
        <v>11200</v>
      </c>
      <c r="C47" s="14">
        <f>SUM(C41:C46)</f>
        <v>12966</v>
      </c>
      <c r="D47" s="14">
        <f>SUM(D41:D46)</f>
        <v>12966</v>
      </c>
      <c r="E47" s="35">
        <f t="shared" si="3"/>
        <v>0</v>
      </c>
    </row>
    <row r="48" spans="1:5" s="5" customFormat="1" x14ac:dyDescent="0.25">
      <c r="A48" s="5" t="s">
        <v>59</v>
      </c>
      <c r="B48" s="7"/>
      <c r="C48" s="33"/>
      <c r="D48" s="33"/>
      <c r="E48" s="35"/>
    </row>
    <row r="49" spans="1:5" x14ac:dyDescent="0.25">
      <c r="A49" s="32" t="s">
        <v>60</v>
      </c>
      <c r="B49" s="33">
        <v>500</v>
      </c>
      <c r="C49" s="33">
        <v>534</v>
      </c>
      <c r="D49" s="33">
        <v>534</v>
      </c>
      <c r="E49" s="35">
        <f>(C49-D49)</f>
        <v>0</v>
      </c>
    </row>
    <row r="50" spans="1:5" x14ac:dyDescent="0.25">
      <c r="A50" s="32" t="s">
        <v>61</v>
      </c>
      <c r="B50" s="33">
        <v>700</v>
      </c>
      <c r="C50" s="33">
        <v>1073</v>
      </c>
      <c r="D50" s="33">
        <v>1073</v>
      </c>
      <c r="E50" s="35">
        <f>(C50-D50)</f>
        <v>0</v>
      </c>
    </row>
    <row r="51" spans="1:5" x14ac:dyDescent="0.25">
      <c r="A51" s="32" t="s">
        <v>62</v>
      </c>
      <c r="B51" s="33">
        <v>1500</v>
      </c>
      <c r="C51" s="33"/>
      <c r="D51" s="33"/>
      <c r="E51" s="35">
        <f>(C51-D51)</f>
        <v>0</v>
      </c>
    </row>
    <row r="52" spans="1:5" x14ac:dyDescent="0.25">
      <c r="A52" s="32" t="s">
        <v>63</v>
      </c>
      <c r="B52" s="33">
        <v>100</v>
      </c>
      <c r="C52" s="33">
        <v>468</v>
      </c>
      <c r="D52" s="33">
        <v>468</v>
      </c>
      <c r="E52" s="35">
        <f>(C52-D52)</f>
        <v>0</v>
      </c>
    </row>
    <row r="53" spans="1:5" s="17" customFormat="1" x14ac:dyDescent="0.25">
      <c r="A53" s="17" t="s">
        <v>67</v>
      </c>
      <c r="B53" s="18">
        <f>SUM(B48:B52)</f>
        <v>2800</v>
      </c>
      <c r="C53" s="18">
        <f>SUM(C49:C52)</f>
        <v>2075</v>
      </c>
      <c r="D53" s="18">
        <f>SUM(D49:D52)</f>
        <v>2075</v>
      </c>
      <c r="E53" s="18"/>
    </row>
    <row r="54" spans="1:5" s="5" customFormat="1" x14ac:dyDescent="0.25">
      <c r="A54" s="5" t="s">
        <v>64</v>
      </c>
      <c r="B54" s="7"/>
      <c r="C54" s="7"/>
      <c r="D54" s="7"/>
      <c r="E54" s="7"/>
    </row>
    <row r="55" spans="1:5" x14ac:dyDescent="0.25">
      <c r="A55" s="32" t="s">
        <v>65</v>
      </c>
      <c r="B55" s="33">
        <v>100</v>
      </c>
      <c r="C55" s="33">
        <v>0</v>
      </c>
      <c r="D55" s="33">
        <v>0</v>
      </c>
      <c r="E55" s="35">
        <f>(C55-D55)</f>
        <v>0</v>
      </c>
    </row>
    <row r="56" spans="1:5" s="17" customFormat="1" x14ac:dyDescent="0.25">
      <c r="A56" s="17" t="s">
        <v>66</v>
      </c>
      <c r="B56" s="18">
        <f>SUM(B54:B55)</f>
        <v>100</v>
      </c>
      <c r="C56" s="18">
        <f>SUM(C55:C55)</f>
        <v>0</v>
      </c>
      <c r="D56" s="18">
        <f>SUM(D54:D55)</f>
        <v>0</v>
      </c>
      <c r="E56" s="18"/>
    </row>
    <row r="57" spans="1:5" s="5" customFormat="1" x14ac:dyDescent="0.25">
      <c r="A57" s="5" t="s">
        <v>68</v>
      </c>
      <c r="B57" s="7">
        <v>15000</v>
      </c>
      <c r="C57" s="7"/>
      <c r="D57" s="7"/>
      <c r="E57" s="7"/>
    </row>
    <row r="58" spans="1:5" x14ac:dyDescent="0.25">
      <c r="A58" s="32" t="s">
        <v>141</v>
      </c>
      <c r="B58" s="33"/>
      <c r="C58" s="33">
        <v>14326</v>
      </c>
      <c r="D58" s="33">
        <v>10270</v>
      </c>
      <c r="E58" s="35">
        <f>(C58-D58)</f>
        <v>4056</v>
      </c>
    </row>
    <row r="59" spans="1:5" s="17" customFormat="1" x14ac:dyDescent="0.25">
      <c r="A59" s="17" t="s">
        <v>69</v>
      </c>
      <c r="B59" s="18">
        <f>SUM(B57:B58)</f>
        <v>15000</v>
      </c>
      <c r="C59" s="18">
        <f>SUM(C58:C58)</f>
        <v>14326</v>
      </c>
      <c r="D59" s="18">
        <f>SUM(D57:D58)</f>
        <v>10270</v>
      </c>
      <c r="E59" s="27">
        <f>(C59-D59)</f>
        <v>4056</v>
      </c>
    </row>
    <row r="60" spans="1:5" s="5" customFormat="1" x14ac:dyDescent="0.25">
      <c r="A60" s="5" t="s">
        <v>70</v>
      </c>
      <c r="B60" s="7"/>
      <c r="C60" s="7"/>
      <c r="D60" s="7"/>
      <c r="E60" s="7"/>
    </row>
    <row r="61" spans="1:5" s="54" customFormat="1" x14ac:dyDescent="0.25">
      <c r="A61" s="54" t="s">
        <v>193</v>
      </c>
      <c r="B61" s="62">
        <v>400</v>
      </c>
      <c r="C61" s="62"/>
      <c r="D61" s="62"/>
      <c r="E61" s="35">
        <f t="shared" ref="E61:E76" si="4">(C61-D61)</f>
        <v>0</v>
      </c>
    </row>
    <row r="62" spans="1:5" x14ac:dyDescent="0.25">
      <c r="A62" s="32" t="s">
        <v>149</v>
      </c>
      <c r="B62" s="33"/>
      <c r="C62" s="33"/>
      <c r="D62" s="33"/>
      <c r="E62" s="35">
        <f t="shared" si="4"/>
        <v>0</v>
      </c>
    </row>
    <row r="63" spans="1:5" x14ac:dyDescent="0.25">
      <c r="A63" s="32" t="s">
        <v>71</v>
      </c>
      <c r="B63" s="33">
        <v>2000</v>
      </c>
      <c r="C63" s="33">
        <v>4000</v>
      </c>
      <c r="D63" s="33">
        <v>4000</v>
      </c>
      <c r="E63" s="35">
        <f t="shared" si="4"/>
        <v>0</v>
      </c>
    </row>
    <row r="64" spans="1:5" s="5" customFormat="1" x14ac:dyDescent="0.25">
      <c r="A64" s="32" t="s">
        <v>72</v>
      </c>
      <c r="B64" s="33"/>
      <c r="C64" s="33"/>
      <c r="D64" s="33"/>
      <c r="E64" s="35">
        <f t="shared" si="4"/>
        <v>0</v>
      </c>
    </row>
    <row r="65" spans="1:5" s="5" customFormat="1" x14ac:dyDescent="0.25">
      <c r="A65" s="32" t="s">
        <v>73</v>
      </c>
      <c r="B65" s="33">
        <v>2500</v>
      </c>
      <c r="C65" s="33"/>
      <c r="D65" s="33"/>
      <c r="E65" s="35">
        <f t="shared" si="4"/>
        <v>0</v>
      </c>
    </row>
    <row r="66" spans="1:5" s="5" customFormat="1" x14ac:dyDescent="0.25">
      <c r="A66" s="32" t="s">
        <v>74</v>
      </c>
      <c r="B66" s="33">
        <v>1000</v>
      </c>
      <c r="C66" s="33">
        <v>600</v>
      </c>
      <c r="D66" s="33">
        <v>600</v>
      </c>
      <c r="E66" s="35">
        <f t="shared" si="4"/>
        <v>0</v>
      </c>
    </row>
    <row r="67" spans="1:5" s="5" customFormat="1" x14ac:dyDescent="0.25">
      <c r="A67" s="32" t="s">
        <v>75</v>
      </c>
      <c r="B67" s="33">
        <v>14814</v>
      </c>
      <c r="C67" s="33">
        <v>14814</v>
      </c>
      <c r="D67" s="33">
        <v>14814</v>
      </c>
      <c r="E67" s="35">
        <f t="shared" si="4"/>
        <v>0</v>
      </c>
    </row>
    <row r="68" spans="1:5" s="5" customFormat="1" x14ac:dyDescent="0.25">
      <c r="A68" s="32" t="s">
        <v>76</v>
      </c>
      <c r="B68" s="33">
        <v>600</v>
      </c>
      <c r="C68" s="33"/>
      <c r="D68" s="33"/>
      <c r="E68" s="35">
        <f t="shared" si="4"/>
        <v>0</v>
      </c>
    </row>
    <row r="69" spans="1:5" s="5" customFormat="1" x14ac:dyDescent="0.25">
      <c r="A69" s="32" t="s">
        <v>77</v>
      </c>
      <c r="B69" s="33">
        <v>57117</v>
      </c>
      <c r="C69" s="33">
        <v>55095</v>
      </c>
      <c r="D69" s="41">
        <v>55095</v>
      </c>
      <c r="E69" s="35">
        <f t="shared" si="4"/>
        <v>0</v>
      </c>
    </row>
    <row r="70" spans="1:5" s="5" customFormat="1" x14ac:dyDescent="0.25">
      <c r="A70" s="54" t="s">
        <v>190</v>
      </c>
      <c r="B70" s="33"/>
      <c r="C70" s="33"/>
      <c r="D70" s="33"/>
      <c r="E70" s="35"/>
    </row>
    <row r="71" spans="1:5" s="5" customFormat="1" x14ac:dyDescent="0.25">
      <c r="A71" s="32" t="s">
        <v>147</v>
      </c>
      <c r="B71" s="33">
        <v>5000</v>
      </c>
      <c r="C71" s="33">
        <v>6000</v>
      </c>
      <c r="D71" s="33">
        <v>6000</v>
      </c>
      <c r="E71" s="7">
        <f t="shared" si="4"/>
        <v>0</v>
      </c>
    </row>
    <row r="72" spans="1:5" s="17" customFormat="1" x14ac:dyDescent="0.25">
      <c r="A72" s="17" t="s">
        <v>78</v>
      </c>
      <c r="B72" s="18">
        <f>SUM(B60:B71)</f>
        <v>83431</v>
      </c>
      <c r="C72" s="18">
        <f>SUM(C61:C71)</f>
        <v>80509</v>
      </c>
      <c r="D72" s="18">
        <f>SUM(D60:D71)</f>
        <v>80509</v>
      </c>
      <c r="E72" s="18">
        <f t="shared" si="4"/>
        <v>0</v>
      </c>
    </row>
    <row r="73" spans="1:5" s="13" customFormat="1" x14ac:dyDescent="0.25">
      <c r="A73" s="13" t="s">
        <v>176</v>
      </c>
      <c r="B73" s="21"/>
      <c r="C73" s="21"/>
      <c r="D73" s="21"/>
      <c r="E73" s="7"/>
    </row>
    <row r="74" spans="1:5" s="59" customFormat="1" x14ac:dyDescent="0.25">
      <c r="A74" s="59" t="s">
        <v>177</v>
      </c>
      <c r="B74" s="60">
        <v>0</v>
      </c>
      <c r="C74" s="60"/>
      <c r="D74" s="60"/>
      <c r="E74" s="7">
        <f t="shared" si="4"/>
        <v>0</v>
      </c>
    </row>
    <row r="75" spans="1:5" s="59" customFormat="1" x14ac:dyDescent="0.25">
      <c r="A75" s="59" t="s">
        <v>178</v>
      </c>
      <c r="B75" s="60">
        <v>0</v>
      </c>
      <c r="C75" s="60">
        <v>26</v>
      </c>
      <c r="D75" s="60">
        <v>26</v>
      </c>
      <c r="E75" s="7">
        <f t="shared" si="4"/>
        <v>0</v>
      </c>
    </row>
    <row r="76" spans="1:5" s="17" customFormat="1" x14ac:dyDescent="0.25">
      <c r="A76" s="17" t="s">
        <v>179</v>
      </c>
      <c r="B76" s="18">
        <f>SUM(B74:B75)</f>
        <v>0</v>
      </c>
      <c r="C76" s="18">
        <f t="shared" ref="C76:D76" si="5">SUM(C74:C75)</f>
        <v>26</v>
      </c>
      <c r="D76" s="18">
        <f t="shared" si="5"/>
        <v>26</v>
      </c>
      <c r="E76" s="18">
        <f t="shared" si="4"/>
        <v>0</v>
      </c>
    </row>
    <row r="77" spans="1:5" s="5" customFormat="1" x14ac:dyDescent="0.25">
      <c r="A77" s="5" t="s">
        <v>79</v>
      </c>
      <c r="B77" s="7"/>
      <c r="C77" s="7"/>
      <c r="D77" s="7"/>
      <c r="E77" s="7"/>
    </row>
    <row r="78" spans="1:5" x14ac:dyDescent="0.25">
      <c r="A78" s="32" t="s">
        <v>80</v>
      </c>
      <c r="B78" s="35">
        <v>2000</v>
      </c>
      <c r="E78" s="35">
        <f t="shared" si="2"/>
        <v>0</v>
      </c>
    </row>
    <row r="79" spans="1:5" x14ac:dyDescent="0.25">
      <c r="A79" s="32" t="s">
        <v>81</v>
      </c>
      <c r="B79" s="35">
        <v>1500</v>
      </c>
      <c r="E79" s="35">
        <f t="shared" si="2"/>
        <v>0</v>
      </c>
    </row>
    <row r="80" spans="1:5" x14ac:dyDescent="0.25">
      <c r="A80" s="32" t="s">
        <v>101</v>
      </c>
      <c r="C80" s="35">
        <v>0</v>
      </c>
      <c r="D80" s="35">
        <v>0</v>
      </c>
      <c r="E80" s="35">
        <f t="shared" si="2"/>
        <v>0</v>
      </c>
    </row>
    <row r="81" spans="1:5" x14ac:dyDescent="0.25">
      <c r="A81" s="1" t="s">
        <v>183</v>
      </c>
      <c r="B81" s="2">
        <f>SUM(B78:B80)</f>
        <v>3500</v>
      </c>
      <c r="C81" s="2">
        <f>SUM(C78:C80)</f>
        <v>0</v>
      </c>
      <c r="D81" s="2">
        <f>SUM(D78:D80)</f>
        <v>0</v>
      </c>
      <c r="E81" s="61">
        <f t="shared" si="2"/>
        <v>0</v>
      </c>
    </row>
    <row r="82" spans="1:5" x14ac:dyDescent="0.25">
      <c r="A82" s="5" t="s">
        <v>82</v>
      </c>
      <c r="B82" s="7"/>
      <c r="C82" s="7"/>
      <c r="D82" s="7"/>
      <c r="E82" s="62"/>
    </row>
    <row r="83" spans="1:5" s="54" customFormat="1" x14ac:dyDescent="0.25">
      <c r="A83" s="54" t="s">
        <v>184</v>
      </c>
      <c r="B83" s="62">
        <v>3000</v>
      </c>
      <c r="C83" s="62">
        <v>4403</v>
      </c>
      <c r="D83" s="62">
        <v>1578</v>
      </c>
      <c r="E83" s="60">
        <f t="shared" si="2"/>
        <v>2825</v>
      </c>
    </row>
    <row r="84" spans="1:5" x14ac:dyDescent="0.25">
      <c r="A84" s="54" t="s">
        <v>185</v>
      </c>
      <c r="B84" s="60">
        <v>2500</v>
      </c>
      <c r="C84" s="60">
        <v>2336</v>
      </c>
      <c r="D84" s="62">
        <v>0</v>
      </c>
      <c r="E84" s="60">
        <f t="shared" si="2"/>
        <v>2336</v>
      </c>
    </row>
    <row r="85" spans="1:5" x14ac:dyDescent="0.25">
      <c r="A85" s="54" t="s">
        <v>148</v>
      </c>
      <c r="B85" s="62">
        <v>500</v>
      </c>
      <c r="C85" s="60">
        <v>0</v>
      </c>
      <c r="D85" s="60">
        <v>0</v>
      </c>
      <c r="E85" s="60">
        <f t="shared" si="2"/>
        <v>0</v>
      </c>
    </row>
    <row r="86" spans="1:5" x14ac:dyDescent="0.25">
      <c r="A86" s="54" t="s">
        <v>83</v>
      </c>
      <c r="B86" s="62">
        <v>30</v>
      </c>
      <c r="C86" s="60">
        <v>0</v>
      </c>
      <c r="D86" s="60">
        <v>0</v>
      </c>
      <c r="E86" s="60">
        <f t="shared" si="2"/>
        <v>0</v>
      </c>
    </row>
    <row r="87" spans="1:5" x14ac:dyDescent="0.25">
      <c r="A87" s="54" t="s">
        <v>102</v>
      </c>
      <c r="B87" s="62">
        <v>6000</v>
      </c>
      <c r="C87" s="60">
        <v>0</v>
      </c>
      <c r="D87" s="60">
        <v>0</v>
      </c>
      <c r="E87" s="60">
        <f t="shared" si="2"/>
        <v>0</v>
      </c>
    </row>
    <row r="88" spans="1:5" x14ac:dyDescent="0.25">
      <c r="A88" s="54" t="s">
        <v>200</v>
      </c>
      <c r="B88" s="62">
        <v>6000</v>
      </c>
      <c r="C88" s="60">
        <v>0</v>
      </c>
      <c r="D88" s="60">
        <v>0</v>
      </c>
      <c r="E88" s="60">
        <v>0</v>
      </c>
    </row>
    <row r="89" spans="1:5" x14ac:dyDescent="0.25">
      <c r="A89" s="54" t="s">
        <v>197</v>
      </c>
      <c r="B89" s="62">
        <v>2000</v>
      </c>
      <c r="C89" s="60">
        <v>0</v>
      </c>
      <c r="D89" s="60">
        <v>0</v>
      </c>
      <c r="E89" s="60">
        <f t="shared" si="2"/>
        <v>0</v>
      </c>
    </row>
    <row r="90" spans="1:5" x14ac:dyDescent="0.25">
      <c r="A90" s="54" t="s">
        <v>196</v>
      </c>
      <c r="B90" s="62">
        <v>0</v>
      </c>
      <c r="C90" s="60">
        <v>0</v>
      </c>
      <c r="D90" s="60">
        <v>0</v>
      </c>
      <c r="E90" s="60">
        <f t="shared" si="2"/>
        <v>0</v>
      </c>
    </row>
    <row r="91" spans="1:5" x14ac:dyDescent="0.25">
      <c r="A91" s="54" t="s">
        <v>194</v>
      </c>
      <c r="B91" s="62">
        <v>0</v>
      </c>
      <c r="C91" s="60">
        <v>0</v>
      </c>
      <c r="D91" s="60">
        <v>0</v>
      </c>
      <c r="E91" s="60">
        <f t="shared" si="2"/>
        <v>0</v>
      </c>
    </row>
    <row r="92" spans="1:5" s="12" customFormat="1" x14ac:dyDescent="0.25">
      <c r="A92" s="12" t="s">
        <v>84</v>
      </c>
      <c r="B92" s="14">
        <f>SUM(B82:B91)</f>
        <v>20030</v>
      </c>
      <c r="C92" s="14">
        <f>SUM(C83:C91)</f>
        <v>6739</v>
      </c>
      <c r="D92" s="14">
        <f>SUM(D82:D91)</f>
        <v>1578</v>
      </c>
      <c r="E92" s="27">
        <f>SUM(E83:E91)</f>
        <v>5161</v>
      </c>
    </row>
    <row r="93" spans="1:5" x14ac:dyDescent="0.25">
      <c r="A93" s="54" t="s">
        <v>191</v>
      </c>
      <c r="B93" s="33">
        <v>5000</v>
      </c>
      <c r="C93" s="33">
        <v>0</v>
      </c>
      <c r="D93" s="33">
        <v>0</v>
      </c>
      <c r="E93" s="35">
        <f t="shared" si="2"/>
        <v>0</v>
      </c>
    </row>
    <row r="94" spans="1:5" x14ac:dyDescent="0.25">
      <c r="A94" s="54" t="s">
        <v>198</v>
      </c>
      <c r="B94" s="33">
        <v>27500</v>
      </c>
      <c r="C94" s="33">
        <v>0</v>
      </c>
      <c r="D94" s="33"/>
    </row>
    <row r="95" spans="1:5" s="12" customFormat="1" x14ac:dyDescent="0.25">
      <c r="A95" s="12" t="s">
        <v>86</v>
      </c>
      <c r="B95" s="14">
        <f>SUM(B93:B94)</f>
        <v>32500</v>
      </c>
      <c r="C95" s="14">
        <f>SUM(C93:C93)</f>
        <v>0</v>
      </c>
      <c r="D95" s="14">
        <f>SUM(D93:D93)</f>
        <v>0</v>
      </c>
      <c r="E95" s="14">
        <v>0</v>
      </c>
    </row>
    <row r="96" spans="1:5" s="12" customFormat="1" x14ac:dyDescent="0.25">
      <c r="A96" s="5" t="s">
        <v>8</v>
      </c>
      <c r="B96" s="14"/>
      <c r="C96" s="14"/>
      <c r="D96" s="14"/>
      <c r="E96" s="14">
        <v>0</v>
      </c>
    </row>
    <row r="97" spans="1:5" s="5" customFormat="1" x14ac:dyDescent="0.25">
      <c r="A97" s="51" t="s">
        <v>164</v>
      </c>
      <c r="B97" s="52">
        <f>(B7+B19+B39+B47+B53+B56+B59+B72+B81+B92+B95)</f>
        <v>455436</v>
      </c>
      <c r="C97" s="52">
        <f>(C7+C19+C39+C47+C53+C56+C59+C72+C76+C81+C92+C95)</f>
        <v>380311</v>
      </c>
      <c r="D97" s="52">
        <f>(D7+D19+D39+D47+D53+D56+D59+D72+D76+D81+D92+D95)</f>
        <v>357342</v>
      </c>
      <c r="E97" s="52">
        <f>(C97-D97)+(E88)</f>
        <v>22969</v>
      </c>
    </row>
    <row r="98" spans="1:5" x14ac:dyDescent="0.25">
      <c r="A98" s="36" t="s">
        <v>85</v>
      </c>
      <c r="B98" s="40"/>
      <c r="C98" s="37"/>
      <c r="D98" s="40"/>
      <c r="E98" s="40"/>
    </row>
    <row r="99" spans="1:5" x14ac:dyDescent="0.25">
      <c r="A99" s="32" t="s">
        <v>32</v>
      </c>
      <c r="B99" s="7"/>
      <c r="C99" s="33"/>
      <c r="D99" s="33"/>
      <c r="E99" s="35">
        <f t="shared" si="2"/>
        <v>0</v>
      </c>
    </row>
    <row r="100" spans="1:5" x14ac:dyDescent="0.25">
      <c r="A100" s="32" t="s">
        <v>33</v>
      </c>
      <c r="B100" s="7"/>
      <c r="C100" s="33"/>
      <c r="D100" s="33"/>
      <c r="E100" s="35">
        <f t="shared" si="2"/>
        <v>0</v>
      </c>
    </row>
    <row r="101" spans="1:5" x14ac:dyDescent="0.25">
      <c r="A101" s="32" t="s">
        <v>34</v>
      </c>
      <c r="B101" s="7"/>
      <c r="C101" s="33"/>
      <c r="D101" s="33"/>
      <c r="E101" s="35">
        <f t="shared" si="2"/>
        <v>0</v>
      </c>
    </row>
    <row r="102" spans="1:5" x14ac:dyDescent="0.25">
      <c r="A102" s="54" t="s">
        <v>175</v>
      </c>
      <c r="B102" s="7"/>
      <c r="C102" s="33"/>
      <c r="D102" s="33"/>
      <c r="E102" s="35">
        <f t="shared" si="2"/>
        <v>0</v>
      </c>
    </row>
    <row r="103" spans="1:5" x14ac:dyDescent="0.25">
      <c r="A103" s="54" t="s">
        <v>186</v>
      </c>
      <c r="B103" s="7"/>
      <c r="C103" s="33"/>
      <c r="D103" s="33"/>
      <c r="E103" s="35">
        <f t="shared" si="2"/>
        <v>0</v>
      </c>
    </row>
    <row r="104" spans="1:5" x14ac:dyDescent="0.25">
      <c r="A104" s="32" t="s">
        <v>23</v>
      </c>
      <c r="B104" s="6">
        <v>5000</v>
      </c>
      <c r="C104" s="35">
        <v>6425</v>
      </c>
      <c r="D104" s="35">
        <v>6425</v>
      </c>
      <c r="E104" s="35">
        <f t="shared" si="2"/>
        <v>0</v>
      </c>
    </row>
    <row r="105" spans="1:5" x14ac:dyDescent="0.25">
      <c r="A105" s="32" t="s">
        <v>138</v>
      </c>
      <c r="B105" s="6">
        <v>4000</v>
      </c>
      <c r="C105" s="35">
        <v>5360</v>
      </c>
      <c r="D105" s="35">
        <v>5360</v>
      </c>
      <c r="E105" s="35">
        <f t="shared" si="2"/>
        <v>0</v>
      </c>
    </row>
    <row r="106" spans="1:5" x14ac:dyDescent="0.25">
      <c r="A106" s="32" t="s">
        <v>24</v>
      </c>
      <c r="B106" s="6">
        <v>16000</v>
      </c>
      <c r="C106" s="35">
        <v>25348</v>
      </c>
      <c r="D106" s="35">
        <v>25190</v>
      </c>
      <c r="E106" s="35">
        <f t="shared" si="2"/>
        <v>158</v>
      </c>
    </row>
    <row r="107" spans="1:5" x14ac:dyDescent="0.25">
      <c r="A107" s="54" t="s">
        <v>192</v>
      </c>
      <c r="B107" s="6">
        <v>1000</v>
      </c>
      <c r="C107" s="35">
        <v>112</v>
      </c>
      <c r="D107" s="35">
        <v>112</v>
      </c>
      <c r="E107" s="35">
        <f t="shared" si="2"/>
        <v>0</v>
      </c>
    </row>
    <row r="108" spans="1:5" x14ac:dyDescent="0.25">
      <c r="A108" s="32" t="s">
        <v>26</v>
      </c>
      <c r="B108" s="6">
        <v>1000</v>
      </c>
      <c r="C108" s="35">
        <v>936</v>
      </c>
      <c r="D108" s="35">
        <v>936</v>
      </c>
      <c r="E108" s="35">
        <f t="shared" si="2"/>
        <v>0</v>
      </c>
    </row>
    <row r="109" spans="1:5" x14ac:dyDescent="0.25">
      <c r="A109" s="32" t="s">
        <v>103</v>
      </c>
      <c r="B109" s="6">
        <v>1000</v>
      </c>
      <c r="C109" s="35">
        <v>1065</v>
      </c>
      <c r="D109" s="35">
        <v>1065</v>
      </c>
      <c r="E109" s="35">
        <f t="shared" si="2"/>
        <v>0</v>
      </c>
    </row>
    <row r="110" spans="1:5" x14ac:dyDescent="0.25">
      <c r="A110" s="32" t="s">
        <v>156</v>
      </c>
      <c r="B110" s="21">
        <v>0</v>
      </c>
      <c r="C110" s="60">
        <v>356</v>
      </c>
      <c r="D110" s="60">
        <v>356</v>
      </c>
      <c r="E110" s="60">
        <f t="shared" si="2"/>
        <v>0</v>
      </c>
    </row>
    <row r="111" spans="1:5" s="5" customFormat="1" x14ac:dyDescent="0.25">
      <c r="A111" s="36" t="s">
        <v>187</v>
      </c>
      <c r="B111" s="63">
        <f>SUM(B98:B110)</f>
        <v>28000</v>
      </c>
      <c r="C111" s="63">
        <f>SUM(C99:C110)</f>
        <v>39602</v>
      </c>
      <c r="D111" s="63">
        <f>SUM(D99:D110)</f>
        <v>39444</v>
      </c>
      <c r="E111" s="63">
        <f t="shared" si="2"/>
        <v>158</v>
      </c>
    </row>
    <row r="112" spans="1:5" x14ac:dyDescent="0.25">
      <c r="A112" s="67" t="s">
        <v>97</v>
      </c>
      <c r="B112" s="25"/>
      <c r="C112" s="65"/>
      <c r="D112" s="65"/>
      <c r="E112" s="65"/>
    </row>
    <row r="113" spans="1:5" x14ac:dyDescent="0.25">
      <c r="A113" s="68" t="s">
        <v>32</v>
      </c>
      <c r="B113" s="65">
        <v>30000</v>
      </c>
      <c r="C113" s="65">
        <v>29777</v>
      </c>
      <c r="D113" s="65">
        <v>27629</v>
      </c>
      <c r="E113" s="65">
        <f t="shared" ref="E113:E118" si="6">(C113-D113)</f>
        <v>2148</v>
      </c>
    </row>
    <row r="114" spans="1:5" x14ac:dyDescent="0.25">
      <c r="A114" s="68" t="s">
        <v>33</v>
      </c>
      <c r="B114" s="65">
        <v>8000</v>
      </c>
      <c r="C114" s="65">
        <v>8426</v>
      </c>
      <c r="D114" s="65">
        <v>6295</v>
      </c>
      <c r="E114" s="65">
        <f t="shared" si="6"/>
        <v>2131</v>
      </c>
    </row>
    <row r="115" spans="1:5" x14ac:dyDescent="0.25">
      <c r="A115" s="68" t="s">
        <v>111</v>
      </c>
      <c r="B115" s="65">
        <v>1100</v>
      </c>
      <c r="C115" s="65"/>
      <c r="D115" s="65"/>
      <c r="E115" s="65">
        <f t="shared" si="6"/>
        <v>0</v>
      </c>
    </row>
    <row r="116" spans="1:5" x14ac:dyDescent="0.25">
      <c r="A116" s="69" t="s">
        <v>173</v>
      </c>
      <c r="B116" s="65">
        <v>0</v>
      </c>
      <c r="C116" s="65"/>
      <c r="D116" s="65"/>
      <c r="E116" s="65">
        <f t="shared" si="6"/>
        <v>0</v>
      </c>
    </row>
    <row r="117" spans="1:5" x14ac:dyDescent="0.25">
      <c r="A117" s="68" t="s">
        <v>34</v>
      </c>
      <c r="B117" s="65">
        <v>300</v>
      </c>
      <c r="C117" s="65">
        <v>168</v>
      </c>
      <c r="D117" s="65">
        <v>168</v>
      </c>
      <c r="E117" s="65">
        <f t="shared" si="6"/>
        <v>0</v>
      </c>
    </row>
    <row r="118" spans="1:5" s="5" customFormat="1" x14ac:dyDescent="0.25">
      <c r="A118" s="26" t="s">
        <v>112</v>
      </c>
      <c r="B118" s="25">
        <f>SUM(B113:B117)</f>
        <v>39400</v>
      </c>
      <c r="C118" s="25">
        <f t="shared" ref="C118:D118" si="7">SUM(C113:C117)</f>
        <v>38371</v>
      </c>
      <c r="D118" s="25">
        <f t="shared" si="7"/>
        <v>34092</v>
      </c>
      <c r="E118" s="65">
        <f t="shared" si="6"/>
        <v>4279</v>
      </c>
    </row>
    <row r="119" spans="1:5" x14ac:dyDescent="0.25">
      <c r="A119" s="68" t="s">
        <v>113</v>
      </c>
      <c r="B119" s="65">
        <v>1000</v>
      </c>
      <c r="C119" s="65">
        <v>630</v>
      </c>
      <c r="D119" s="65">
        <v>630</v>
      </c>
      <c r="E119" s="65">
        <f t="shared" ref="E119:E125" si="8">(C119-D119)</f>
        <v>0</v>
      </c>
    </row>
    <row r="120" spans="1:5" x14ac:dyDescent="0.25">
      <c r="A120" s="68" t="s">
        <v>39</v>
      </c>
      <c r="B120" s="65">
        <v>4200</v>
      </c>
      <c r="C120" s="65">
        <v>4360</v>
      </c>
      <c r="D120" s="65">
        <v>3951</v>
      </c>
      <c r="E120" s="65">
        <f t="shared" si="8"/>
        <v>409</v>
      </c>
    </row>
    <row r="121" spans="1:5" x14ac:dyDescent="0.25">
      <c r="A121" s="68" t="s">
        <v>41</v>
      </c>
      <c r="B121" s="65">
        <v>2500</v>
      </c>
      <c r="C121" s="65">
        <v>1131</v>
      </c>
      <c r="D121" s="65">
        <v>693</v>
      </c>
      <c r="E121" s="65">
        <f t="shared" si="8"/>
        <v>438</v>
      </c>
    </row>
    <row r="122" spans="1:5" x14ac:dyDescent="0.25">
      <c r="A122" s="68" t="s">
        <v>114</v>
      </c>
      <c r="B122" s="65">
        <v>500</v>
      </c>
      <c r="C122" s="65">
        <v>521</v>
      </c>
      <c r="D122" s="65">
        <v>521</v>
      </c>
      <c r="E122" s="65">
        <f t="shared" si="8"/>
        <v>0</v>
      </c>
    </row>
    <row r="123" spans="1:5" x14ac:dyDescent="0.25">
      <c r="A123" s="69" t="s">
        <v>203</v>
      </c>
      <c r="B123" s="65">
        <v>1500</v>
      </c>
      <c r="C123" s="65">
        <v>1357</v>
      </c>
      <c r="D123" s="65">
        <v>1357</v>
      </c>
      <c r="E123" s="65">
        <f t="shared" si="8"/>
        <v>0</v>
      </c>
    </row>
    <row r="124" spans="1:5" x14ac:dyDescent="0.25">
      <c r="A124" s="68" t="s">
        <v>150</v>
      </c>
      <c r="B124" s="65">
        <v>500</v>
      </c>
      <c r="C124" s="65">
        <v>250</v>
      </c>
      <c r="D124" s="65">
        <v>250</v>
      </c>
      <c r="E124" s="65">
        <f t="shared" si="8"/>
        <v>0</v>
      </c>
    </row>
    <row r="125" spans="1:5" x14ac:dyDescent="0.25">
      <c r="A125" s="68" t="s">
        <v>115</v>
      </c>
      <c r="B125" s="65">
        <v>6000</v>
      </c>
      <c r="C125" s="65"/>
      <c r="D125" s="65"/>
      <c r="E125" s="65">
        <f t="shared" si="8"/>
        <v>0</v>
      </c>
    </row>
    <row r="126" spans="1:5" x14ac:dyDescent="0.25">
      <c r="A126" s="68" t="s">
        <v>143</v>
      </c>
      <c r="B126" s="65">
        <v>500</v>
      </c>
      <c r="C126" s="65">
        <v>2148</v>
      </c>
      <c r="D126" s="65">
        <v>2148</v>
      </c>
      <c r="E126" s="65">
        <f>(C126-D126)</f>
        <v>0</v>
      </c>
    </row>
    <row r="127" spans="1:5" x14ac:dyDescent="0.25">
      <c r="A127" s="69" t="s">
        <v>47</v>
      </c>
      <c r="B127" s="65">
        <v>0</v>
      </c>
      <c r="C127" s="65"/>
      <c r="D127" s="65"/>
      <c r="E127" s="65">
        <f>(C127-D127)</f>
        <v>0</v>
      </c>
    </row>
    <row r="128" spans="1:5" x14ac:dyDescent="0.25">
      <c r="A128" s="69" t="s">
        <v>40</v>
      </c>
      <c r="B128" s="65">
        <v>0</v>
      </c>
      <c r="C128" s="65">
        <v>206</v>
      </c>
      <c r="D128" s="65">
        <v>206</v>
      </c>
      <c r="E128" s="65">
        <f>(C128-D128)</f>
        <v>0</v>
      </c>
    </row>
    <row r="129" spans="1:5" s="5" customFormat="1" x14ac:dyDescent="0.25">
      <c r="A129" s="26" t="s">
        <v>116</v>
      </c>
      <c r="B129" s="25">
        <f>SUM(B119:B128)</f>
        <v>16700</v>
      </c>
      <c r="C129" s="25">
        <f>SUM(C119:C128)</f>
        <v>10603</v>
      </c>
      <c r="D129" s="25">
        <f>SUM(D119:D128)</f>
        <v>9756</v>
      </c>
      <c r="E129" s="25">
        <f>SUM(E119:E126)</f>
        <v>847</v>
      </c>
    </row>
    <row r="130" spans="1:5" x14ac:dyDescent="0.25">
      <c r="A130" s="68" t="s">
        <v>60</v>
      </c>
      <c r="B130" s="65">
        <v>800</v>
      </c>
      <c r="C130" s="65">
        <v>992</v>
      </c>
      <c r="D130" s="65">
        <v>992</v>
      </c>
      <c r="E130" s="65">
        <f t="shared" ref="E130:E132" si="9">(C130-D130)</f>
        <v>0</v>
      </c>
    </row>
    <row r="131" spans="1:5" x14ac:dyDescent="0.25">
      <c r="A131" s="68" t="s">
        <v>63</v>
      </c>
      <c r="B131" s="65">
        <v>0</v>
      </c>
      <c r="C131" s="65">
        <v>364</v>
      </c>
      <c r="D131" s="65">
        <v>364</v>
      </c>
      <c r="E131" s="65">
        <f t="shared" si="9"/>
        <v>0</v>
      </c>
    </row>
    <row r="132" spans="1:5" x14ac:dyDescent="0.25">
      <c r="A132" s="68" t="s">
        <v>61</v>
      </c>
      <c r="B132" s="65">
        <v>300</v>
      </c>
      <c r="C132" s="65"/>
      <c r="D132" s="65"/>
      <c r="E132" s="65">
        <f t="shared" si="9"/>
        <v>0</v>
      </c>
    </row>
    <row r="133" spans="1:5" s="5" customFormat="1" x14ac:dyDescent="0.25">
      <c r="A133" s="26" t="s">
        <v>117</v>
      </c>
      <c r="B133" s="25">
        <f>SUM(B130:B132)</f>
        <v>1100</v>
      </c>
      <c r="C133" s="25">
        <f t="shared" ref="C133:E133" si="10">SUM(C130:C132)</f>
        <v>1356</v>
      </c>
      <c r="D133" s="25">
        <f t="shared" si="10"/>
        <v>1356</v>
      </c>
      <c r="E133" s="25">
        <f t="shared" si="10"/>
        <v>0</v>
      </c>
    </row>
    <row r="134" spans="1:5" x14ac:dyDescent="0.25">
      <c r="A134" s="68" t="s">
        <v>118</v>
      </c>
      <c r="B134" s="65">
        <v>4500</v>
      </c>
      <c r="C134" s="65">
        <v>2570</v>
      </c>
      <c r="D134" s="65">
        <v>2183</v>
      </c>
      <c r="E134" s="65">
        <f t="shared" ref="E134:E136" si="11">(C134-D134)</f>
        <v>387</v>
      </c>
    </row>
    <row r="135" spans="1:5" x14ac:dyDescent="0.25">
      <c r="A135" s="69" t="s">
        <v>184</v>
      </c>
      <c r="B135" s="65">
        <v>0</v>
      </c>
      <c r="C135" s="65">
        <v>205</v>
      </c>
      <c r="D135" s="65">
        <v>205</v>
      </c>
      <c r="E135" s="65">
        <f t="shared" si="11"/>
        <v>0</v>
      </c>
    </row>
    <row r="136" spans="1:5" x14ac:dyDescent="0.25">
      <c r="A136" s="68" t="s">
        <v>158</v>
      </c>
      <c r="B136" s="65">
        <v>1200</v>
      </c>
      <c r="C136" s="65">
        <v>201</v>
      </c>
      <c r="D136" s="65">
        <v>201</v>
      </c>
      <c r="E136" s="65">
        <f t="shared" si="11"/>
        <v>0</v>
      </c>
    </row>
    <row r="137" spans="1:5" s="5" customFormat="1" x14ac:dyDescent="0.25">
      <c r="A137" s="26" t="s">
        <v>119</v>
      </c>
      <c r="B137" s="25">
        <f>SUM(B134:B136)</f>
        <v>5700</v>
      </c>
      <c r="C137" s="25">
        <f t="shared" ref="C137:E137" si="12">SUM(C134:C136)</f>
        <v>2976</v>
      </c>
      <c r="D137" s="25">
        <f t="shared" si="12"/>
        <v>2589</v>
      </c>
      <c r="E137" s="25">
        <f t="shared" si="12"/>
        <v>387</v>
      </c>
    </row>
    <row r="138" spans="1:5" x14ac:dyDescent="0.25">
      <c r="A138" s="68" t="s">
        <v>120</v>
      </c>
      <c r="B138" s="65">
        <v>22000</v>
      </c>
      <c r="C138" s="65">
        <v>23935</v>
      </c>
      <c r="D138" s="65">
        <v>23935</v>
      </c>
      <c r="E138" s="65">
        <f t="shared" ref="E138:E141" si="13">(C138-D138)</f>
        <v>0</v>
      </c>
    </row>
    <row r="139" spans="1:5" x14ac:dyDescent="0.25">
      <c r="A139" s="68" t="s">
        <v>132</v>
      </c>
      <c r="B139" s="65">
        <v>2500</v>
      </c>
      <c r="C139" s="65">
        <v>1233</v>
      </c>
      <c r="D139" s="65">
        <v>1233</v>
      </c>
      <c r="E139" s="65">
        <f t="shared" si="13"/>
        <v>0</v>
      </c>
    </row>
    <row r="140" spans="1:5" s="5" customFormat="1" x14ac:dyDescent="0.25">
      <c r="A140" s="26" t="s">
        <v>121</v>
      </c>
      <c r="B140" s="25">
        <f>SUM(B138:B139)</f>
        <v>24500</v>
      </c>
      <c r="C140" s="25">
        <f t="shared" ref="C140:E140" si="14">SUM(C138:C139)</f>
        <v>25168</v>
      </c>
      <c r="D140" s="25">
        <f t="shared" si="14"/>
        <v>25168</v>
      </c>
      <c r="E140" s="25">
        <f t="shared" si="14"/>
        <v>0</v>
      </c>
    </row>
    <row r="141" spans="1:5" x14ac:dyDescent="0.25">
      <c r="A141" s="68" t="s">
        <v>122</v>
      </c>
      <c r="B141" s="65">
        <v>10</v>
      </c>
      <c r="C141" s="65">
        <v>1</v>
      </c>
      <c r="D141" s="65">
        <v>1</v>
      </c>
      <c r="E141" s="65">
        <f t="shared" si="13"/>
        <v>0</v>
      </c>
    </row>
    <row r="142" spans="1:5" s="5" customFormat="1" x14ac:dyDescent="0.25">
      <c r="A142" s="26" t="s">
        <v>123</v>
      </c>
      <c r="B142" s="25">
        <f>SUM(B141)</f>
        <v>10</v>
      </c>
      <c r="C142" s="25">
        <f t="shared" ref="C142:E142" si="15">SUM(C141)</f>
        <v>1</v>
      </c>
      <c r="D142" s="25">
        <f t="shared" si="15"/>
        <v>1</v>
      </c>
      <c r="E142" s="25">
        <f t="shared" si="15"/>
        <v>0</v>
      </c>
    </row>
    <row r="143" spans="1:5" x14ac:dyDescent="0.25">
      <c r="A143" s="26" t="s">
        <v>188</v>
      </c>
      <c r="B143" s="25">
        <f>(B118+B129+B133+B137+B140+B142)</f>
        <v>87410</v>
      </c>
      <c r="C143" s="25">
        <f>(C118+C129+C133+C137+C140+C142)</f>
        <v>78475</v>
      </c>
      <c r="D143" s="25">
        <f>(D118+D129+D133+D137+D140+D142)</f>
        <v>72962</v>
      </c>
      <c r="E143" s="25">
        <f>(E118+E129+E133+E137+E140+E142)</f>
        <v>5513</v>
      </c>
    </row>
    <row r="144" spans="1:5" x14ac:dyDescent="0.25">
      <c r="A144" s="1" t="s">
        <v>162</v>
      </c>
      <c r="B144" s="2">
        <f>(B7+B19+B39+B47+B53+B56+B59+B72+B81+B92+B95+B111+B143)</f>
        <v>570846</v>
      </c>
      <c r="C144" s="2">
        <f>(C7+C19+C39+C47+C53+C56+C59+C72+C76+C81+C92+C95+C111+C143)</f>
        <v>498388</v>
      </c>
      <c r="D144" s="2">
        <f>(D7+D19+D39+D47+D53+D56+D59+D72+D76+D81+D92+D95+D111+D143)</f>
        <v>469748</v>
      </c>
      <c r="E144" s="27">
        <f t="shared" si="2"/>
        <v>28640</v>
      </c>
    </row>
    <row r="145" spans="1:5" x14ac:dyDescent="0.25">
      <c r="E145" s="11" t="s">
        <v>10</v>
      </c>
    </row>
    <row r="146" spans="1:5" x14ac:dyDescent="0.25">
      <c r="A146" s="1" t="s">
        <v>0</v>
      </c>
      <c r="B146" s="2"/>
      <c r="C146" s="8" t="s">
        <v>206</v>
      </c>
      <c r="D146" s="39"/>
      <c r="E146" s="39"/>
    </row>
    <row r="147" spans="1:5" x14ac:dyDescent="0.25">
      <c r="A147" s="3" t="s">
        <v>9</v>
      </c>
      <c r="B147" s="4"/>
      <c r="C147" s="4"/>
      <c r="D147" s="4"/>
    </row>
    <row r="148" spans="1:5" x14ac:dyDescent="0.25">
      <c r="A148" s="16" t="s">
        <v>87</v>
      </c>
      <c r="B148" s="4" t="s">
        <v>20</v>
      </c>
      <c r="C148" s="4" t="s">
        <v>21</v>
      </c>
      <c r="D148" s="4" t="s">
        <v>22</v>
      </c>
      <c r="E148" s="4"/>
    </row>
    <row r="149" spans="1:5" x14ac:dyDescent="0.25">
      <c r="A149" s="32" t="s">
        <v>88</v>
      </c>
      <c r="B149" s="41">
        <v>295380</v>
      </c>
      <c r="C149" s="41">
        <v>200500</v>
      </c>
      <c r="D149" s="41">
        <f>(B149-C149)</f>
        <v>94880</v>
      </c>
    </row>
    <row r="150" spans="1:5" x14ac:dyDescent="0.25">
      <c r="A150" s="32" t="s">
        <v>98</v>
      </c>
      <c r="B150" s="41">
        <v>51590</v>
      </c>
      <c r="C150" s="41">
        <v>11740</v>
      </c>
      <c r="D150" s="41">
        <f>(B150-C150)</f>
        <v>39850</v>
      </c>
    </row>
    <row r="151" spans="1:5" x14ac:dyDescent="0.25">
      <c r="A151" s="32" t="s">
        <v>139</v>
      </c>
      <c r="B151" s="33"/>
      <c r="C151" s="33"/>
      <c r="D151" s="41">
        <f t="shared" ref="D151:D153" si="16">(B151-C151)</f>
        <v>0</v>
      </c>
    </row>
    <row r="152" spans="1:5" x14ac:dyDescent="0.25">
      <c r="A152" s="54" t="s">
        <v>165</v>
      </c>
      <c r="B152" s="33"/>
      <c r="C152" s="33"/>
      <c r="D152" s="41">
        <f t="shared" si="16"/>
        <v>0</v>
      </c>
    </row>
    <row r="153" spans="1:5" x14ac:dyDescent="0.25">
      <c r="A153" s="32" t="s">
        <v>89</v>
      </c>
      <c r="B153" s="33"/>
      <c r="C153" s="33"/>
      <c r="D153" s="41">
        <f t="shared" si="16"/>
        <v>0</v>
      </c>
    </row>
    <row r="154" spans="1:5" s="12" customFormat="1" x14ac:dyDescent="0.25">
      <c r="A154" s="12" t="s">
        <v>49</v>
      </c>
      <c r="B154" s="14">
        <f>SUM(B149:B153)</f>
        <v>346970</v>
      </c>
      <c r="C154" s="14">
        <f>SUM(C149:C153)</f>
        <v>212240</v>
      </c>
      <c r="D154" s="14">
        <f>SUM(D149:D153)</f>
        <v>134730</v>
      </c>
      <c r="E154" s="10" t="s">
        <v>13</v>
      </c>
    </row>
    <row r="155" spans="1:5" s="5" customFormat="1" x14ac:dyDescent="0.25">
      <c r="A155" s="5" t="s">
        <v>171</v>
      </c>
      <c r="B155" s="7"/>
      <c r="C155" s="7"/>
      <c r="D155" s="7"/>
      <c r="E155" s="7"/>
    </row>
    <row r="156" spans="1:5" x14ac:dyDescent="0.25">
      <c r="A156" s="32" t="s">
        <v>90</v>
      </c>
      <c r="B156" s="33">
        <v>12111</v>
      </c>
      <c r="C156" s="33">
        <v>8094</v>
      </c>
      <c r="D156" s="35">
        <v>0</v>
      </c>
    </row>
    <row r="157" spans="1:5" x14ac:dyDescent="0.25">
      <c r="A157" s="32" t="s">
        <v>99</v>
      </c>
      <c r="B157" s="33">
        <v>1180</v>
      </c>
      <c r="C157" s="33">
        <v>821</v>
      </c>
      <c r="D157" s="35">
        <v>0</v>
      </c>
    </row>
    <row r="158" spans="1:5" x14ac:dyDescent="0.25">
      <c r="A158" s="54" t="s">
        <v>180</v>
      </c>
      <c r="B158" s="33">
        <v>2363</v>
      </c>
      <c r="C158" s="33">
        <v>946</v>
      </c>
      <c r="D158" s="35">
        <v>0</v>
      </c>
    </row>
    <row r="159" spans="1:5" x14ac:dyDescent="0.25">
      <c r="A159" s="32" t="s">
        <v>100</v>
      </c>
      <c r="B159" s="33">
        <v>714</v>
      </c>
      <c r="C159" s="33">
        <v>1530</v>
      </c>
      <c r="D159" s="35">
        <v>0</v>
      </c>
    </row>
    <row r="160" spans="1:5" x14ac:dyDescent="0.25">
      <c r="A160" s="54" t="s">
        <v>205</v>
      </c>
      <c r="B160" s="33">
        <v>16</v>
      </c>
      <c r="C160" s="33">
        <v>13826</v>
      </c>
      <c r="D160" s="35">
        <v>0</v>
      </c>
    </row>
    <row r="161" spans="1:5" x14ac:dyDescent="0.25">
      <c r="A161" s="32" t="s">
        <v>157</v>
      </c>
      <c r="B161" s="33">
        <v>3625</v>
      </c>
      <c r="C161" s="33">
        <v>8050</v>
      </c>
      <c r="D161" s="35">
        <v>0</v>
      </c>
    </row>
    <row r="162" spans="1:5" x14ac:dyDescent="0.25">
      <c r="A162" s="32" t="s">
        <v>154</v>
      </c>
      <c r="B162" s="33"/>
      <c r="C162" s="33"/>
      <c r="D162" s="35">
        <v>0</v>
      </c>
      <c r="E162" s="10" t="s">
        <v>13</v>
      </c>
    </row>
    <row r="163" spans="1:5" s="17" customFormat="1" x14ac:dyDescent="0.25">
      <c r="A163" s="17" t="s">
        <v>50</v>
      </c>
      <c r="B163" s="18">
        <f>SUM(B156:B162)</f>
        <v>20009</v>
      </c>
      <c r="C163" s="18">
        <f>SUM(C156:C162)</f>
        <v>33267</v>
      </c>
      <c r="D163" s="18">
        <f>SUM(D156:D162)</f>
        <v>0</v>
      </c>
      <c r="E163" s="18"/>
    </row>
    <row r="164" spans="1:5" x14ac:dyDescent="0.25">
      <c r="A164" s="5" t="s">
        <v>18</v>
      </c>
      <c r="B164" s="33"/>
      <c r="C164" s="33"/>
    </row>
    <row r="165" spans="1:5" x14ac:dyDescent="0.25">
      <c r="A165" s="32" t="s">
        <v>91</v>
      </c>
      <c r="B165" s="33">
        <v>43</v>
      </c>
      <c r="C165" s="33">
        <v>97</v>
      </c>
      <c r="D165" s="35">
        <v>0</v>
      </c>
    </row>
    <row r="166" spans="1:5" x14ac:dyDescent="0.25">
      <c r="A166" s="32" t="s">
        <v>140</v>
      </c>
      <c r="B166" s="33">
        <v>0</v>
      </c>
      <c r="C166" s="33"/>
      <c r="D166" s="35">
        <v>0</v>
      </c>
    </row>
    <row r="167" spans="1:5" x14ac:dyDescent="0.25">
      <c r="A167" s="54" t="s">
        <v>204</v>
      </c>
      <c r="B167" s="33">
        <v>0</v>
      </c>
      <c r="C167" s="33">
        <v>9422</v>
      </c>
      <c r="D167" s="35">
        <v>0</v>
      </c>
    </row>
    <row r="168" spans="1:5" x14ac:dyDescent="0.25">
      <c r="A168" s="32" t="s">
        <v>92</v>
      </c>
      <c r="B168" s="33">
        <v>4</v>
      </c>
      <c r="C168" s="33">
        <v>4</v>
      </c>
      <c r="D168" s="35">
        <v>0</v>
      </c>
    </row>
    <row r="169" spans="1:5" x14ac:dyDescent="0.25">
      <c r="A169" s="1" t="s">
        <v>11</v>
      </c>
      <c r="B169" s="2">
        <f>SUM(B165:B168)</f>
        <v>47</v>
      </c>
      <c r="C169" s="2">
        <f>SUM(C165:C168)</f>
        <v>9523</v>
      </c>
      <c r="D169" s="2">
        <f>SUM(D165:D168)</f>
        <v>0</v>
      </c>
      <c r="E169" s="10" t="s">
        <v>13</v>
      </c>
    </row>
    <row r="170" spans="1:5" x14ac:dyDescent="0.25">
      <c r="A170" s="32" t="s">
        <v>105</v>
      </c>
      <c r="B170" s="33">
        <v>0</v>
      </c>
      <c r="C170" s="33">
        <v>0</v>
      </c>
      <c r="D170" s="33">
        <v>0</v>
      </c>
      <c r="E170" s="33"/>
    </row>
    <row r="171" spans="1:5" x14ac:dyDescent="0.25">
      <c r="A171" s="1" t="s">
        <v>19</v>
      </c>
      <c r="B171" s="2">
        <f>SUM(B170)</f>
        <v>0</v>
      </c>
      <c r="C171" s="2">
        <f>SUM(C170)</f>
        <v>0</v>
      </c>
      <c r="D171" s="2"/>
      <c r="E171" s="7"/>
    </row>
    <row r="172" spans="1:5" x14ac:dyDescent="0.25">
      <c r="A172" s="54" t="s">
        <v>182</v>
      </c>
      <c r="B172" s="33">
        <v>502</v>
      </c>
      <c r="C172" s="33">
        <v>0</v>
      </c>
      <c r="D172" s="33">
        <v>0</v>
      </c>
      <c r="E172" s="7"/>
    </row>
    <row r="173" spans="1:5" x14ac:dyDescent="0.25">
      <c r="A173" s="32" t="s">
        <v>144</v>
      </c>
      <c r="B173" s="33">
        <v>30</v>
      </c>
      <c r="C173" s="33">
        <v>0</v>
      </c>
      <c r="D173" s="33">
        <v>0</v>
      </c>
      <c r="E173" s="7"/>
    </row>
    <row r="174" spans="1:5" x14ac:dyDescent="0.25">
      <c r="A174" s="54" t="s">
        <v>181</v>
      </c>
      <c r="B174" s="33">
        <v>0</v>
      </c>
      <c r="C174" s="33">
        <v>0</v>
      </c>
      <c r="D174" s="35">
        <v>0</v>
      </c>
    </row>
    <row r="175" spans="1:5" x14ac:dyDescent="0.25">
      <c r="A175" s="54" t="s">
        <v>195</v>
      </c>
      <c r="B175" s="33"/>
      <c r="C175" s="33">
        <v>0</v>
      </c>
      <c r="D175" s="35">
        <v>0</v>
      </c>
    </row>
    <row r="176" spans="1:5" x14ac:dyDescent="0.25">
      <c r="A176" s="1" t="s">
        <v>12</v>
      </c>
      <c r="B176" s="2">
        <f>SUM(B172:B175)</f>
        <v>532</v>
      </c>
      <c r="C176" s="2">
        <f>SUM(C172:C175)</f>
        <v>0</v>
      </c>
      <c r="D176" s="2">
        <f>SUM(D174)</f>
        <v>0</v>
      </c>
      <c r="E176" s="6"/>
    </row>
    <row r="177" spans="1:5" ht="17.25" x14ac:dyDescent="0.4">
      <c r="A177" s="51" t="s">
        <v>163</v>
      </c>
      <c r="B177" s="53">
        <f>(B154+B163+B169+B171+B176)</f>
        <v>367558</v>
      </c>
      <c r="C177" s="53">
        <f>(C154+C163+C169+C171+C176)</f>
        <v>255030</v>
      </c>
      <c r="D177" s="52">
        <f>(B177-C177)</f>
        <v>112528</v>
      </c>
      <c r="E177" s="6"/>
    </row>
    <row r="178" spans="1:5" x14ac:dyDescent="0.25">
      <c r="A178" s="5" t="s">
        <v>201</v>
      </c>
      <c r="B178" s="33">
        <v>35273</v>
      </c>
      <c r="C178" s="33">
        <v>67764</v>
      </c>
      <c r="D178" s="35">
        <v>0</v>
      </c>
    </row>
    <row r="179" spans="1:5" x14ac:dyDescent="0.25">
      <c r="A179" s="5" t="s">
        <v>94</v>
      </c>
      <c r="B179" s="33">
        <v>3268</v>
      </c>
      <c r="C179" s="33">
        <v>3732</v>
      </c>
      <c r="D179" s="35">
        <v>0</v>
      </c>
    </row>
    <row r="180" spans="1:5" x14ac:dyDescent="0.25">
      <c r="A180" s="5" t="s">
        <v>27</v>
      </c>
      <c r="B180" s="41">
        <v>210</v>
      </c>
      <c r="C180" s="41">
        <v>2560</v>
      </c>
      <c r="D180" s="35">
        <v>0</v>
      </c>
    </row>
    <row r="181" spans="1:5" x14ac:dyDescent="0.25">
      <c r="A181" s="12" t="s">
        <v>25</v>
      </c>
      <c r="B181" s="14">
        <f>SUM(B178:B180)</f>
        <v>38751</v>
      </c>
      <c r="C181" s="14">
        <f>SUM(C178:C180)</f>
        <v>74056</v>
      </c>
      <c r="D181" s="14">
        <f>SUM(D178:D180)</f>
        <v>0</v>
      </c>
      <c r="E181" s="15" t="s">
        <v>13</v>
      </c>
    </row>
    <row r="182" spans="1:5" x14ac:dyDescent="0.25">
      <c r="A182" s="26" t="s">
        <v>96</v>
      </c>
      <c r="B182" s="25"/>
      <c r="C182" s="25"/>
      <c r="D182" s="25"/>
      <c r="E182" s="25" t="s">
        <v>13</v>
      </c>
    </row>
    <row r="183" spans="1:5" x14ac:dyDescent="0.25">
      <c r="A183" s="66" t="s">
        <v>124</v>
      </c>
      <c r="B183" s="66">
        <v>14814</v>
      </c>
      <c r="C183" s="66">
        <v>14814</v>
      </c>
      <c r="D183" s="66">
        <f>(B183-C183)</f>
        <v>0</v>
      </c>
      <c r="E183" s="66">
        <f>(B183-C183)</f>
        <v>0</v>
      </c>
    </row>
    <row r="184" spans="1:5" x14ac:dyDescent="0.25">
      <c r="A184" s="66" t="s">
        <v>125</v>
      </c>
      <c r="B184" s="66">
        <v>17508</v>
      </c>
      <c r="C184" s="66">
        <v>17508</v>
      </c>
      <c r="D184" s="66">
        <f t="shared" ref="D184:D191" si="17">(B184-C184)</f>
        <v>0</v>
      </c>
      <c r="E184" s="66">
        <f t="shared" ref="E184:E191" si="18">(B184-C184)</f>
        <v>0</v>
      </c>
    </row>
    <row r="185" spans="1:5" x14ac:dyDescent="0.25">
      <c r="A185" s="66" t="s">
        <v>126</v>
      </c>
      <c r="B185" s="66">
        <v>9636</v>
      </c>
      <c r="C185" s="66">
        <v>29154</v>
      </c>
      <c r="D185" s="66">
        <f t="shared" si="17"/>
        <v>-19518</v>
      </c>
      <c r="E185" s="66">
        <f t="shared" si="18"/>
        <v>-19518</v>
      </c>
    </row>
    <row r="186" spans="1:5" x14ac:dyDescent="0.25">
      <c r="A186" s="66" t="s">
        <v>127</v>
      </c>
      <c r="B186" s="66">
        <v>8442</v>
      </c>
      <c r="C186" s="66">
        <v>8442</v>
      </c>
      <c r="D186" s="66">
        <f t="shared" si="17"/>
        <v>0</v>
      </c>
      <c r="E186" s="66">
        <f t="shared" si="18"/>
        <v>0</v>
      </c>
    </row>
    <row r="187" spans="1:5" x14ac:dyDescent="0.25">
      <c r="A187" s="66" t="s">
        <v>128</v>
      </c>
      <c r="B187" s="66">
        <v>5928</v>
      </c>
      <c r="C187" s="66">
        <v>5916</v>
      </c>
      <c r="D187" s="66">
        <f t="shared" si="17"/>
        <v>12</v>
      </c>
      <c r="E187" s="66">
        <f t="shared" si="18"/>
        <v>12</v>
      </c>
    </row>
    <row r="188" spans="1:5" x14ac:dyDescent="0.25">
      <c r="A188" s="66" t="s">
        <v>129</v>
      </c>
      <c r="B188" s="66">
        <v>8922</v>
      </c>
      <c r="C188" s="66">
        <v>8922</v>
      </c>
      <c r="D188" s="66">
        <f t="shared" si="17"/>
        <v>0</v>
      </c>
      <c r="E188" s="66">
        <f t="shared" si="18"/>
        <v>0</v>
      </c>
    </row>
    <row r="189" spans="1:5" x14ac:dyDescent="0.25">
      <c r="A189" s="66" t="s">
        <v>130</v>
      </c>
      <c r="B189" s="66">
        <v>6288</v>
      </c>
      <c r="C189" s="66">
        <v>1258</v>
      </c>
      <c r="D189" s="66">
        <f t="shared" si="17"/>
        <v>5030</v>
      </c>
      <c r="E189" s="66">
        <f t="shared" si="18"/>
        <v>5030</v>
      </c>
    </row>
    <row r="190" spans="1:5" x14ac:dyDescent="0.25">
      <c r="A190" s="66" t="s">
        <v>131</v>
      </c>
      <c r="B190" s="66">
        <v>0</v>
      </c>
      <c r="C190" s="66">
        <v>0</v>
      </c>
      <c r="D190" s="66">
        <f t="shared" si="17"/>
        <v>0</v>
      </c>
      <c r="E190" s="66">
        <f t="shared" si="18"/>
        <v>0</v>
      </c>
    </row>
    <row r="191" spans="1:5" x14ac:dyDescent="0.25">
      <c r="A191" s="66" t="s">
        <v>144</v>
      </c>
      <c r="B191" s="66"/>
      <c r="C191" s="66"/>
      <c r="D191" s="66">
        <f t="shared" si="17"/>
        <v>0</v>
      </c>
      <c r="E191" s="66">
        <f t="shared" si="18"/>
        <v>0</v>
      </c>
    </row>
    <row r="192" spans="1:5" x14ac:dyDescent="0.25">
      <c r="A192" s="64" t="s">
        <v>96</v>
      </c>
      <c r="B192" s="64">
        <f>SUM(B183:B191)</f>
        <v>71538</v>
      </c>
      <c r="C192" s="64">
        <f>SUM(C183:C191)</f>
        <v>86014</v>
      </c>
      <c r="D192" s="64">
        <f t="shared" ref="D192" si="19">SUM(D183:D190)</f>
        <v>-14476</v>
      </c>
      <c r="E192" s="28">
        <f>SUM(E183:E191)</f>
        <v>-14476</v>
      </c>
    </row>
    <row r="193" spans="1:5" x14ac:dyDescent="0.25">
      <c r="A193" s="1" t="s">
        <v>160</v>
      </c>
      <c r="B193" s="2">
        <f>(B154+B163+B169+B171+B176+B181+B192)</f>
        <v>477847</v>
      </c>
      <c r="C193" s="2">
        <f>(C154+C163+C169+C171+C176+C181+C182+C192)</f>
        <v>415100</v>
      </c>
      <c r="D193" s="2">
        <f>(D154+D163+D169+D171+D176)</f>
        <v>134730</v>
      </c>
      <c r="E193" s="10" t="s">
        <v>13</v>
      </c>
    </row>
    <row r="194" spans="1:5" x14ac:dyDescent="0.25">
      <c r="A194" s="46" t="s">
        <v>161</v>
      </c>
      <c r="B194" s="58" t="s">
        <v>170</v>
      </c>
      <c r="C194" s="58" t="s">
        <v>168</v>
      </c>
      <c r="D194" s="21"/>
      <c r="E194" s="21"/>
    </row>
    <row r="195" spans="1:5" x14ac:dyDescent="0.25">
      <c r="A195" s="46" t="s">
        <v>211</v>
      </c>
      <c r="B195" s="47"/>
      <c r="C195" s="58" t="s">
        <v>169</v>
      </c>
      <c r="D195" s="21"/>
      <c r="E195" s="21"/>
    </row>
    <row r="196" spans="1:5" x14ac:dyDescent="0.25">
      <c r="A196" s="55" t="s">
        <v>166</v>
      </c>
      <c r="B196" s="56">
        <f>B193</f>
        <v>477847</v>
      </c>
      <c r="C196" s="47">
        <f>C177</f>
        <v>255030</v>
      </c>
      <c r="D196" s="41"/>
      <c r="E196" s="41"/>
    </row>
    <row r="197" spans="1:5" x14ac:dyDescent="0.25">
      <c r="A197" s="50"/>
      <c r="B197" s="47"/>
      <c r="C197" s="47"/>
      <c r="D197" s="41"/>
      <c r="E197" s="41"/>
    </row>
    <row r="198" spans="1:5" x14ac:dyDescent="0.25">
      <c r="A198" s="50" t="s">
        <v>167</v>
      </c>
      <c r="B198" s="47">
        <f>C144</f>
        <v>498388</v>
      </c>
      <c r="C198" s="47">
        <f>C97</f>
        <v>380311</v>
      </c>
      <c r="D198" s="41"/>
      <c r="E198" s="41"/>
    </row>
    <row r="199" spans="1:5" x14ac:dyDescent="0.25">
      <c r="A199" s="48"/>
      <c r="B199" s="49"/>
      <c r="C199" s="47"/>
      <c r="D199" s="41"/>
      <c r="E199" s="41"/>
    </row>
    <row r="200" spans="1:5" ht="17.25" x14ac:dyDescent="0.4">
      <c r="A200" s="50" t="s">
        <v>212</v>
      </c>
      <c r="B200" s="57">
        <f>(B193-C144)</f>
        <v>-20541</v>
      </c>
      <c r="C200" s="57">
        <f>(C196-C198)</f>
        <v>-125281</v>
      </c>
      <c r="D200" s="21"/>
      <c r="E200" s="21"/>
    </row>
    <row r="201" spans="1:5" x14ac:dyDescent="0.25">
      <c r="B201" s="33"/>
      <c r="C201" s="33"/>
    </row>
    <row r="202" spans="1:5" x14ac:dyDescent="0.25">
      <c r="A202" s="9" t="s">
        <v>14</v>
      </c>
      <c r="B202" s="8" t="s">
        <v>15</v>
      </c>
      <c r="C202" s="8" t="s">
        <v>16</v>
      </c>
      <c r="D202" s="8" t="s">
        <v>6</v>
      </c>
    </row>
    <row r="203" spans="1:5" s="34" customFormat="1" x14ac:dyDescent="0.25">
      <c r="A203" s="32" t="s">
        <v>28</v>
      </c>
      <c r="B203" s="42">
        <v>705378</v>
      </c>
      <c r="C203" s="33">
        <f>(B203-D203)</f>
        <v>127808</v>
      </c>
      <c r="D203" s="42">
        <v>577570</v>
      </c>
      <c r="E203" s="41"/>
    </row>
    <row r="204" spans="1:5" x14ac:dyDescent="0.25">
      <c r="A204" s="32" t="s">
        <v>151</v>
      </c>
      <c r="B204" s="42">
        <v>134730</v>
      </c>
      <c r="C204" s="33">
        <v>0</v>
      </c>
      <c r="D204" s="42">
        <v>131730</v>
      </c>
    </row>
    <row r="205" spans="1:5" x14ac:dyDescent="0.25">
      <c r="A205" s="12" t="s">
        <v>134</v>
      </c>
      <c r="B205" s="2">
        <f>SUM(B203:B204)</f>
        <v>840108</v>
      </c>
      <c r="C205" s="2">
        <f>SUM(C203:C204)</f>
        <v>127808</v>
      </c>
      <c r="D205" s="2">
        <f>SUM(D203:D204)</f>
        <v>709300</v>
      </c>
      <c r="E205" s="15" t="s">
        <v>13</v>
      </c>
    </row>
    <row r="206" spans="1:5" x14ac:dyDescent="0.25">
      <c r="A206" s="30" t="s">
        <v>17</v>
      </c>
      <c r="B206" s="8" t="s">
        <v>15</v>
      </c>
      <c r="C206" s="8" t="s">
        <v>145</v>
      </c>
      <c r="D206" s="2"/>
      <c r="E206" s="21"/>
    </row>
    <row r="207" spans="1:5" x14ac:dyDescent="0.25">
      <c r="A207" s="29"/>
      <c r="B207" s="31">
        <v>34971</v>
      </c>
      <c r="C207" s="31">
        <v>34971</v>
      </c>
      <c r="D207" s="31">
        <f>(B207-C207)</f>
        <v>0</v>
      </c>
      <c r="E207" s="21"/>
    </row>
    <row r="208" spans="1:5" x14ac:dyDescent="0.25">
      <c r="A208" s="43" t="s">
        <v>146</v>
      </c>
      <c r="B208" s="31">
        <f>E144</f>
        <v>28640</v>
      </c>
      <c r="C208" s="31"/>
      <c r="D208" s="31">
        <v>28899</v>
      </c>
    </row>
    <row r="209" spans="1:5" x14ac:dyDescent="0.25">
      <c r="A209" s="22" t="s">
        <v>159</v>
      </c>
      <c r="B209" s="23"/>
      <c r="C209" s="22"/>
      <c r="D209" s="23">
        <f>(C193+C205)-(D144+C207)</f>
        <v>38189</v>
      </c>
      <c r="E209" s="21" t="s">
        <v>208</v>
      </c>
    </row>
    <row r="210" spans="1:5" x14ac:dyDescent="0.25">
      <c r="A210" s="54" t="s">
        <v>213</v>
      </c>
      <c r="B210" s="38">
        <v>2534</v>
      </c>
      <c r="C210" s="20"/>
      <c r="D210" s="19"/>
      <c r="E210" s="19"/>
    </row>
    <row r="211" spans="1:5" x14ac:dyDescent="0.25">
      <c r="A211" s="54" t="s">
        <v>214</v>
      </c>
      <c r="B211" s="44">
        <v>20</v>
      </c>
      <c r="C211" s="20" t="s">
        <v>109</v>
      </c>
      <c r="D211" s="19"/>
      <c r="E211" s="19"/>
    </row>
    <row r="212" spans="1:5" x14ac:dyDescent="0.25">
      <c r="A212" s="32" t="s">
        <v>142</v>
      </c>
      <c r="B212" s="38">
        <v>78415</v>
      </c>
      <c r="C212" s="20"/>
      <c r="D212" s="19"/>
      <c r="E212" s="19"/>
    </row>
    <row r="213" spans="1:5" x14ac:dyDescent="0.25">
      <c r="A213" s="45" t="s">
        <v>106</v>
      </c>
      <c r="B213" s="44">
        <v>44553</v>
      </c>
      <c r="C213" s="20"/>
      <c r="D213" s="19"/>
      <c r="E213" s="19"/>
    </row>
    <row r="214" spans="1:5" x14ac:dyDescent="0.25">
      <c r="A214" s="70" t="s">
        <v>207</v>
      </c>
      <c r="B214" s="44">
        <v>20511</v>
      </c>
      <c r="C214" s="20"/>
      <c r="D214" s="19"/>
      <c r="E214" s="19"/>
    </row>
    <row r="215" spans="1:5" x14ac:dyDescent="0.25">
      <c r="A215" s="32" t="s">
        <v>107</v>
      </c>
      <c r="B215" s="44">
        <v>52381</v>
      </c>
      <c r="C215" s="20" t="s">
        <v>108</v>
      </c>
      <c r="D215" s="19"/>
      <c r="E215" s="19"/>
    </row>
    <row r="216" spans="1:5" s="5" customFormat="1" x14ac:dyDescent="0.25">
      <c r="A216" s="32" t="s">
        <v>133</v>
      </c>
      <c r="B216" s="44">
        <v>74929</v>
      </c>
      <c r="C216" s="20"/>
      <c r="D216" s="19"/>
      <c r="E216" s="19"/>
    </row>
    <row r="217" spans="1:5" x14ac:dyDescent="0.25">
      <c r="A217" s="5" t="s">
        <v>135</v>
      </c>
      <c r="B217" s="6">
        <f>SUM(B210:B216)</f>
        <v>273343</v>
      </c>
      <c r="C217" s="3"/>
      <c r="D217" s="6"/>
    </row>
    <row r="218" spans="1:5" x14ac:dyDescent="0.25">
      <c r="A218" s="24" t="s">
        <v>110</v>
      </c>
      <c r="B218" s="25"/>
      <c r="C218" s="26"/>
      <c r="D218" s="25">
        <f>(D209+B217)</f>
        <v>311532</v>
      </c>
    </row>
    <row r="219" spans="1:5" x14ac:dyDescent="0.25">
      <c r="C219" s="32"/>
    </row>
    <row r="220" spans="1:5" x14ac:dyDescent="0.25">
      <c r="A220" s="71" t="s">
        <v>210</v>
      </c>
      <c r="B220" s="31">
        <v>185995</v>
      </c>
      <c r="C220" s="32"/>
    </row>
    <row r="221" spans="1:5" x14ac:dyDescent="0.25">
      <c r="C221" s="32"/>
    </row>
    <row r="222" spans="1:5" s="5" customFormat="1" x14ac:dyDescent="0.25">
      <c r="A222" s="32"/>
      <c r="B222" s="35"/>
      <c r="C222" s="32"/>
      <c r="D222" s="35"/>
      <c r="E222" s="35"/>
    </row>
    <row r="223" spans="1:5" x14ac:dyDescent="0.25">
      <c r="C223" s="32"/>
    </row>
    <row r="224" spans="1:5" s="5" customFormat="1" x14ac:dyDescent="0.25">
      <c r="A224" s="32"/>
      <c r="B224" s="35"/>
      <c r="C224" s="32"/>
      <c r="D224" s="35"/>
      <c r="E224" s="35"/>
    </row>
    <row r="225" spans="1:5" s="5" customFormat="1" x14ac:dyDescent="0.25">
      <c r="A225" s="32"/>
      <c r="B225" s="35"/>
      <c r="C225" s="32"/>
      <c r="D225" s="35"/>
      <c r="E225" s="35"/>
    </row>
    <row r="226" spans="1:5" s="5" customFormat="1" x14ac:dyDescent="0.25">
      <c r="A226" s="32"/>
      <c r="B226" s="35"/>
      <c r="C226" s="32"/>
      <c r="D226" s="35"/>
      <c r="E226" s="35"/>
    </row>
    <row r="227" spans="1:5" x14ac:dyDescent="0.25">
      <c r="C227" s="32"/>
    </row>
    <row r="228" spans="1:5" s="5" customFormat="1" x14ac:dyDescent="0.25">
      <c r="A228" s="32"/>
      <c r="B228" s="35"/>
      <c r="C228" s="32"/>
      <c r="D228" s="35"/>
      <c r="E228" s="35"/>
    </row>
    <row r="229" spans="1:5" x14ac:dyDescent="0.25">
      <c r="C229" s="32"/>
    </row>
    <row r="230" spans="1:5" x14ac:dyDescent="0.25">
      <c r="C230" s="32"/>
    </row>
    <row r="231" spans="1:5" x14ac:dyDescent="0.25">
      <c r="C231" s="32"/>
    </row>
    <row r="232" spans="1:5" s="3" customFormat="1" x14ac:dyDescent="0.25">
      <c r="A232" s="32"/>
      <c r="B232" s="35"/>
      <c r="C232" s="32"/>
      <c r="D232" s="35"/>
      <c r="E232" s="35"/>
    </row>
    <row r="233" spans="1:5" x14ac:dyDescent="0.25">
      <c r="C233" s="32"/>
    </row>
    <row r="234" spans="1:5" x14ac:dyDescent="0.25">
      <c r="C234" s="32"/>
    </row>
    <row r="235" spans="1:5" s="5" customFormat="1" x14ac:dyDescent="0.25">
      <c r="A235" s="32"/>
      <c r="B235" s="35"/>
      <c r="C235" s="32"/>
      <c r="D235" s="35"/>
      <c r="E235" s="35"/>
    </row>
    <row r="236" spans="1:5" x14ac:dyDescent="0.25">
      <c r="C236" s="32"/>
    </row>
    <row r="237" spans="1:5" x14ac:dyDescent="0.25">
      <c r="C237" s="32"/>
    </row>
    <row r="238" spans="1:5" x14ac:dyDescent="0.25">
      <c r="C238" s="32"/>
    </row>
    <row r="239" spans="1:5" x14ac:dyDescent="0.25">
      <c r="C239" s="32"/>
    </row>
    <row r="240" spans="1:5" x14ac:dyDescent="0.25">
      <c r="C240" s="32"/>
    </row>
    <row r="241" spans="3:3" x14ac:dyDescent="0.25">
      <c r="C241" s="32"/>
    </row>
    <row r="242" spans="3:3" x14ac:dyDescent="0.25">
      <c r="C242" s="32"/>
    </row>
    <row r="243" spans="3:3" x14ac:dyDescent="0.25">
      <c r="C243" s="32"/>
    </row>
    <row r="244" spans="3:3" x14ac:dyDescent="0.25">
      <c r="C244" s="32"/>
    </row>
    <row r="245" spans="3:3" x14ac:dyDescent="0.25">
      <c r="C245" s="32"/>
    </row>
    <row r="246" spans="3:3" x14ac:dyDescent="0.25">
      <c r="C246" s="32"/>
    </row>
    <row r="247" spans="3:3" x14ac:dyDescent="0.25">
      <c r="C247" s="32"/>
    </row>
    <row r="248" spans="3:3" x14ac:dyDescent="0.25">
      <c r="C248" s="32"/>
    </row>
    <row r="249" spans="3:3" x14ac:dyDescent="0.25">
      <c r="C249" s="32"/>
    </row>
    <row r="250" spans="3:3" x14ac:dyDescent="0.25">
      <c r="C250" s="32"/>
    </row>
    <row r="251" spans="3:3" x14ac:dyDescent="0.25">
      <c r="C251" s="32"/>
    </row>
    <row r="252" spans="3:3" x14ac:dyDescent="0.25">
      <c r="C252" s="32"/>
    </row>
    <row r="253" spans="3:3" x14ac:dyDescent="0.25">
      <c r="C253" s="32"/>
    </row>
    <row r="254" spans="3:3" x14ac:dyDescent="0.25">
      <c r="C254" s="32"/>
    </row>
    <row r="255" spans="3:3" x14ac:dyDescent="0.25">
      <c r="C255" s="32"/>
    </row>
    <row r="256" spans="3:3" x14ac:dyDescent="0.25">
      <c r="C256" s="32"/>
    </row>
    <row r="257" spans="3:3" x14ac:dyDescent="0.25">
      <c r="C257" s="32"/>
    </row>
    <row r="258" spans="3:3" x14ac:dyDescent="0.25">
      <c r="C258" s="32"/>
    </row>
    <row r="259" spans="3:3" x14ac:dyDescent="0.25">
      <c r="C259" s="32"/>
    </row>
    <row r="260" spans="3:3" x14ac:dyDescent="0.25">
      <c r="C260" s="32"/>
    </row>
    <row r="261" spans="3:3" x14ac:dyDescent="0.25">
      <c r="C261" s="32"/>
    </row>
    <row r="262" spans="3:3" x14ac:dyDescent="0.25">
      <c r="C262" s="32"/>
    </row>
    <row r="263" spans="3:3" x14ac:dyDescent="0.25">
      <c r="C263" s="32"/>
    </row>
    <row r="264" spans="3:3" x14ac:dyDescent="0.25">
      <c r="C264" s="32"/>
    </row>
    <row r="265" spans="3:3" x14ac:dyDescent="0.25">
      <c r="C265" s="32"/>
    </row>
    <row r="266" spans="3:3" x14ac:dyDescent="0.25">
      <c r="C266" s="32"/>
    </row>
    <row r="267" spans="3:3" x14ac:dyDescent="0.25">
      <c r="C267" s="32"/>
    </row>
    <row r="268" spans="3:3" x14ac:dyDescent="0.25">
      <c r="C268" s="32"/>
    </row>
    <row r="269" spans="3:3" x14ac:dyDescent="0.25">
      <c r="C269" s="32"/>
    </row>
    <row r="270" spans="3:3" x14ac:dyDescent="0.25">
      <c r="C270" s="32"/>
    </row>
    <row r="271" spans="3:3" x14ac:dyDescent="0.25">
      <c r="C271" s="32"/>
    </row>
    <row r="272" spans="3:3" x14ac:dyDescent="0.25">
      <c r="C272" s="32"/>
    </row>
    <row r="273" spans="3:3" x14ac:dyDescent="0.25">
      <c r="C273" s="32"/>
    </row>
    <row r="274" spans="3:3" x14ac:dyDescent="0.25">
      <c r="C274" s="32"/>
    </row>
    <row r="275" spans="3:3" x14ac:dyDescent="0.25">
      <c r="C275" s="32"/>
    </row>
    <row r="276" spans="3:3" x14ac:dyDescent="0.25">
      <c r="C276" s="32"/>
    </row>
    <row r="277" spans="3:3" x14ac:dyDescent="0.25">
      <c r="C277" s="32"/>
    </row>
    <row r="278" spans="3:3" x14ac:dyDescent="0.25">
      <c r="C278" s="32"/>
    </row>
    <row r="279" spans="3:3" x14ac:dyDescent="0.25">
      <c r="C279" s="32"/>
    </row>
    <row r="280" spans="3:3" x14ac:dyDescent="0.25">
      <c r="C280" s="32"/>
    </row>
    <row r="281" spans="3:3" x14ac:dyDescent="0.25">
      <c r="C281" s="32"/>
    </row>
    <row r="282" spans="3:3" x14ac:dyDescent="0.25">
      <c r="C282" s="32"/>
    </row>
    <row r="283" spans="3:3" x14ac:dyDescent="0.25">
      <c r="C283" s="32"/>
    </row>
    <row r="284" spans="3:3" x14ac:dyDescent="0.25">
      <c r="C284" s="32"/>
    </row>
    <row r="285" spans="3:3" x14ac:dyDescent="0.25">
      <c r="C285" s="32"/>
    </row>
    <row r="286" spans="3:3" x14ac:dyDescent="0.25">
      <c r="C286" s="32"/>
    </row>
    <row r="287" spans="3:3" x14ac:dyDescent="0.25">
      <c r="C287" s="32"/>
    </row>
    <row r="288" spans="3:3" x14ac:dyDescent="0.25">
      <c r="C288" s="32"/>
    </row>
    <row r="289" spans="3:3" x14ac:dyDescent="0.25">
      <c r="C289" s="32"/>
    </row>
    <row r="290" spans="3:3" x14ac:dyDescent="0.25">
      <c r="C290" s="32"/>
    </row>
    <row r="291" spans="3:3" x14ac:dyDescent="0.25">
      <c r="C291" s="32"/>
    </row>
    <row r="292" spans="3:3" x14ac:dyDescent="0.25">
      <c r="C292" s="32"/>
    </row>
    <row r="293" spans="3:3" x14ac:dyDescent="0.25">
      <c r="C293" s="32"/>
    </row>
    <row r="294" spans="3:3" x14ac:dyDescent="0.25">
      <c r="C294" s="32"/>
    </row>
    <row r="295" spans="3:3" x14ac:dyDescent="0.25">
      <c r="C295" s="32"/>
    </row>
    <row r="296" spans="3:3" x14ac:dyDescent="0.25">
      <c r="C296" s="32"/>
    </row>
    <row r="297" spans="3:3" x14ac:dyDescent="0.25">
      <c r="C297" s="32"/>
    </row>
    <row r="298" spans="3:3" x14ac:dyDescent="0.25">
      <c r="C298" s="32"/>
    </row>
    <row r="299" spans="3:3" x14ac:dyDescent="0.25">
      <c r="C299" s="32"/>
    </row>
    <row r="300" spans="3:3" x14ac:dyDescent="0.25">
      <c r="C300" s="32"/>
    </row>
    <row r="301" spans="3:3" x14ac:dyDescent="0.25">
      <c r="C301" s="32"/>
    </row>
    <row r="302" spans="3:3" x14ac:dyDescent="0.25">
      <c r="C302" s="32"/>
    </row>
    <row r="303" spans="3:3" x14ac:dyDescent="0.25">
      <c r="C303" s="32"/>
    </row>
    <row r="304" spans="3:3" x14ac:dyDescent="0.25">
      <c r="C304" s="32"/>
    </row>
    <row r="305" spans="3:3" x14ac:dyDescent="0.25">
      <c r="C305" s="32"/>
    </row>
    <row r="306" spans="3:3" x14ac:dyDescent="0.25">
      <c r="C306" s="32"/>
    </row>
    <row r="307" spans="3:3" x14ac:dyDescent="0.25">
      <c r="C307" s="32"/>
    </row>
    <row r="308" spans="3:3" x14ac:dyDescent="0.25">
      <c r="C308" s="32"/>
    </row>
    <row r="309" spans="3:3" x14ac:dyDescent="0.25">
      <c r="C309" s="32"/>
    </row>
    <row r="310" spans="3:3" x14ac:dyDescent="0.25">
      <c r="C310" s="32"/>
    </row>
    <row r="311" spans="3:3" x14ac:dyDescent="0.25">
      <c r="C311" s="32"/>
    </row>
    <row r="312" spans="3:3" x14ac:dyDescent="0.25">
      <c r="C312" s="32"/>
    </row>
    <row r="313" spans="3:3" x14ac:dyDescent="0.25">
      <c r="C313" s="32"/>
    </row>
    <row r="314" spans="3:3" x14ac:dyDescent="0.25">
      <c r="C314" s="32"/>
    </row>
    <row r="315" spans="3:3" x14ac:dyDescent="0.25">
      <c r="C315" s="32"/>
    </row>
    <row r="316" spans="3:3" x14ac:dyDescent="0.25">
      <c r="C316" s="32"/>
    </row>
    <row r="317" spans="3:3" x14ac:dyDescent="0.25">
      <c r="C317" s="32"/>
    </row>
    <row r="318" spans="3:3" x14ac:dyDescent="0.25">
      <c r="C318" s="32"/>
    </row>
    <row r="319" spans="3:3" x14ac:dyDescent="0.25">
      <c r="C319" s="32"/>
    </row>
    <row r="320" spans="3:3" x14ac:dyDescent="0.25">
      <c r="C320" s="32"/>
    </row>
    <row r="321" spans="3:3" x14ac:dyDescent="0.25">
      <c r="C321" s="32"/>
    </row>
    <row r="322" spans="3:3" x14ac:dyDescent="0.25">
      <c r="C322" s="32"/>
    </row>
    <row r="323" spans="3:3" x14ac:dyDescent="0.25">
      <c r="C323" s="32"/>
    </row>
    <row r="324" spans="3:3" x14ac:dyDescent="0.25">
      <c r="C324" s="32"/>
    </row>
    <row r="325" spans="3:3" x14ac:dyDescent="0.25">
      <c r="C325" s="32"/>
    </row>
    <row r="326" spans="3:3" x14ac:dyDescent="0.25">
      <c r="C326" s="32"/>
    </row>
    <row r="327" spans="3:3" x14ac:dyDescent="0.25">
      <c r="C327" s="32"/>
    </row>
    <row r="328" spans="3:3" x14ac:dyDescent="0.25">
      <c r="C328" s="32"/>
    </row>
    <row r="329" spans="3:3" x14ac:dyDescent="0.25">
      <c r="C329" s="32"/>
    </row>
    <row r="330" spans="3:3" x14ac:dyDescent="0.25">
      <c r="C330" s="32"/>
    </row>
    <row r="331" spans="3:3" x14ac:dyDescent="0.25">
      <c r="C331" s="32"/>
    </row>
    <row r="332" spans="3:3" x14ac:dyDescent="0.25">
      <c r="C332" s="32"/>
    </row>
    <row r="333" spans="3:3" x14ac:dyDescent="0.25">
      <c r="C333" s="32"/>
    </row>
    <row r="334" spans="3:3" x14ac:dyDescent="0.25">
      <c r="C334" s="32"/>
    </row>
    <row r="335" spans="3:3" x14ac:dyDescent="0.25">
      <c r="C335" s="32"/>
    </row>
    <row r="336" spans="3:3" x14ac:dyDescent="0.25">
      <c r="C336" s="32"/>
    </row>
    <row r="337" spans="3:3" x14ac:dyDescent="0.25">
      <c r="C337" s="32"/>
    </row>
    <row r="338" spans="3:3" x14ac:dyDescent="0.25">
      <c r="C338" s="32"/>
    </row>
    <row r="339" spans="3:3" x14ac:dyDescent="0.25">
      <c r="C339" s="32"/>
    </row>
    <row r="340" spans="3:3" x14ac:dyDescent="0.25">
      <c r="C340" s="32"/>
    </row>
    <row r="341" spans="3:3" x14ac:dyDescent="0.25">
      <c r="C341" s="32"/>
    </row>
    <row r="342" spans="3:3" x14ac:dyDescent="0.25">
      <c r="C342" s="32"/>
    </row>
    <row r="343" spans="3:3" x14ac:dyDescent="0.25">
      <c r="C343" s="32"/>
    </row>
    <row r="344" spans="3:3" x14ac:dyDescent="0.25">
      <c r="C344" s="32"/>
    </row>
    <row r="345" spans="3:3" x14ac:dyDescent="0.25">
      <c r="C345" s="32"/>
    </row>
    <row r="346" spans="3:3" x14ac:dyDescent="0.25">
      <c r="C346" s="32"/>
    </row>
    <row r="347" spans="3:3" x14ac:dyDescent="0.25">
      <c r="C347" s="32"/>
    </row>
    <row r="348" spans="3:3" x14ac:dyDescent="0.25">
      <c r="C348" s="32"/>
    </row>
    <row r="349" spans="3:3" x14ac:dyDescent="0.25">
      <c r="C349" s="32"/>
    </row>
    <row r="350" spans="3:3" x14ac:dyDescent="0.25">
      <c r="C350" s="32"/>
    </row>
    <row r="351" spans="3:3" x14ac:dyDescent="0.25">
      <c r="C351" s="32"/>
    </row>
    <row r="352" spans="3:3" x14ac:dyDescent="0.25">
      <c r="C352" s="32"/>
    </row>
    <row r="353" spans="3:3" x14ac:dyDescent="0.25">
      <c r="C353" s="32"/>
    </row>
    <row r="354" spans="3:3" x14ac:dyDescent="0.25">
      <c r="C354" s="32"/>
    </row>
    <row r="355" spans="3:3" x14ac:dyDescent="0.25">
      <c r="C355" s="32"/>
    </row>
    <row r="356" spans="3:3" x14ac:dyDescent="0.25">
      <c r="C356" s="32"/>
    </row>
    <row r="357" spans="3:3" x14ac:dyDescent="0.25">
      <c r="C357" s="32"/>
    </row>
    <row r="358" spans="3:3" x14ac:dyDescent="0.25">
      <c r="C358" s="32"/>
    </row>
    <row r="359" spans="3:3" x14ac:dyDescent="0.25">
      <c r="C359" s="32"/>
    </row>
    <row r="360" spans="3:3" x14ac:dyDescent="0.25">
      <c r="C360" s="32"/>
    </row>
    <row r="361" spans="3:3" x14ac:dyDescent="0.25">
      <c r="C361" s="32"/>
    </row>
    <row r="362" spans="3:3" x14ac:dyDescent="0.25">
      <c r="C362" s="32"/>
    </row>
    <row r="363" spans="3:3" x14ac:dyDescent="0.25">
      <c r="C363" s="32"/>
    </row>
    <row r="364" spans="3:3" x14ac:dyDescent="0.25">
      <c r="C364" s="32"/>
    </row>
    <row r="365" spans="3:3" x14ac:dyDescent="0.25">
      <c r="C365" s="32"/>
    </row>
    <row r="366" spans="3:3" x14ac:dyDescent="0.25">
      <c r="C366" s="32"/>
    </row>
    <row r="367" spans="3:3" x14ac:dyDescent="0.25">
      <c r="C367" s="32"/>
    </row>
    <row r="368" spans="3:3" x14ac:dyDescent="0.25">
      <c r="C368" s="32"/>
    </row>
    <row r="369" spans="3:3" x14ac:dyDescent="0.25">
      <c r="C369" s="32"/>
    </row>
    <row r="370" spans="3:3" x14ac:dyDescent="0.25">
      <c r="C370" s="32"/>
    </row>
    <row r="371" spans="3:3" x14ac:dyDescent="0.25">
      <c r="C371" s="32"/>
    </row>
    <row r="372" spans="3:3" x14ac:dyDescent="0.25">
      <c r="C372" s="32"/>
    </row>
    <row r="373" spans="3:3" x14ac:dyDescent="0.25">
      <c r="C373" s="32"/>
    </row>
    <row r="374" spans="3:3" x14ac:dyDescent="0.25">
      <c r="C374" s="32"/>
    </row>
    <row r="375" spans="3:3" x14ac:dyDescent="0.25">
      <c r="C375" s="32"/>
    </row>
    <row r="376" spans="3:3" x14ac:dyDescent="0.25">
      <c r="C376" s="32"/>
    </row>
    <row r="377" spans="3:3" x14ac:dyDescent="0.25">
      <c r="C377" s="32"/>
    </row>
    <row r="378" spans="3:3" x14ac:dyDescent="0.25">
      <c r="C378" s="32"/>
    </row>
    <row r="379" spans="3:3" x14ac:dyDescent="0.25">
      <c r="C379" s="32"/>
    </row>
    <row r="380" spans="3:3" x14ac:dyDescent="0.25">
      <c r="C380" s="32"/>
    </row>
    <row r="381" spans="3:3" x14ac:dyDescent="0.25">
      <c r="C381" s="32"/>
    </row>
    <row r="382" spans="3:3" x14ac:dyDescent="0.25">
      <c r="C382" s="32"/>
    </row>
    <row r="383" spans="3:3" x14ac:dyDescent="0.25">
      <c r="C383" s="32"/>
    </row>
    <row r="384" spans="3:3" x14ac:dyDescent="0.25">
      <c r="C384" s="32"/>
    </row>
    <row r="385" spans="3:3" x14ac:dyDescent="0.25">
      <c r="C385" s="32"/>
    </row>
    <row r="386" spans="3:3" x14ac:dyDescent="0.25">
      <c r="C386" s="32"/>
    </row>
    <row r="387" spans="3:3" x14ac:dyDescent="0.25">
      <c r="C387" s="32"/>
    </row>
    <row r="388" spans="3:3" x14ac:dyDescent="0.25">
      <c r="C388" s="32"/>
    </row>
    <row r="389" spans="3:3" x14ac:dyDescent="0.25">
      <c r="C389" s="32"/>
    </row>
    <row r="390" spans="3:3" x14ac:dyDescent="0.25">
      <c r="C390" s="32"/>
    </row>
    <row r="391" spans="3:3" x14ac:dyDescent="0.25">
      <c r="C391" s="32"/>
    </row>
    <row r="392" spans="3:3" x14ac:dyDescent="0.25">
      <c r="C392" s="32"/>
    </row>
    <row r="393" spans="3:3" x14ac:dyDescent="0.25">
      <c r="C393" s="32"/>
    </row>
    <row r="394" spans="3:3" x14ac:dyDescent="0.25">
      <c r="C394" s="32"/>
    </row>
    <row r="395" spans="3:3" x14ac:dyDescent="0.25">
      <c r="C395" s="32"/>
    </row>
    <row r="396" spans="3:3" x14ac:dyDescent="0.25">
      <c r="C396" s="32"/>
    </row>
    <row r="397" spans="3:3" x14ac:dyDescent="0.25">
      <c r="C397" s="32"/>
    </row>
    <row r="398" spans="3:3" x14ac:dyDescent="0.25">
      <c r="C398" s="32"/>
    </row>
    <row r="399" spans="3:3" x14ac:dyDescent="0.25">
      <c r="C399" s="32"/>
    </row>
    <row r="400" spans="3:3" x14ac:dyDescent="0.25">
      <c r="C400" s="32"/>
    </row>
    <row r="401" spans="3:3" x14ac:dyDescent="0.25">
      <c r="C401" s="32"/>
    </row>
    <row r="402" spans="3:3" x14ac:dyDescent="0.25">
      <c r="C402" s="32"/>
    </row>
    <row r="403" spans="3:3" x14ac:dyDescent="0.25">
      <c r="C403" s="32"/>
    </row>
    <row r="404" spans="3:3" x14ac:dyDescent="0.25">
      <c r="C404" s="32"/>
    </row>
    <row r="405" spans="3:3" x14ac:dyDescent="0.25">
      <c r="C405" s="32"/>
    </row>
    <row r="406" spans="3:3" x14ac:dyDescent="0.25">
      <c r="C406" s="32"/>
    </row>
    <row r="407" spans="3:3" x14ac:dyDescent="0.25">
      <c r="C407" s="32"/>
    </row>
    <row r="408" spans="3:3" x14ac:dyDescent="0.25">
      <c r="C408" s="32"/>
    </row>
    <row r="409" spans="3:3" x14ac:dyDescent="0.25">
      <c r="C409" s="32"/>
    </row>
    <row r="410" spans="3:3" x14ac:dyDescent="0.25">
      <c r="C410" s="32"/>
    </row>
    <row r="411" spans="3:3" x14ac:dyDescent="0.25">
      <c r="C411" s="32"/>
    </row>
    <row r="412" spans="3:3" x14ac:dyDescent="0.25">
      <c r="C412" s="32"/>
    </row>
    <row r="413" spans="3:3" x14ac:dyDescent="0.25">
      <c r="C413" s="32"/>
    </row>
    <row r="414" spans="3:3" x14ac:dyDescent="0.25">
      <c r="C414" s="32"/>
    </row>
    <row r="415" spans="3:3" x14ac:dyDescent="0.25">
      <c r="C415" s="32"/>
    </row>
    <row r="416" spans="3:3" x14ac:dyDescent="0.25">
      <c r="C416" s="32"/>
    </row>
    <row r="417" spans="3:3" x14ac:dyDescent="0.25">
      <c r="C417" s="32"/>
    </row>
    <row r="418" spans="3:3" x14ac:dyDescent="0.25">
      <c r="C418" s="32"/>
    </row>
    <row r="419" spans="3:3" x14ac:dyDescent="0.25">
      <c r="C419" s="32"/>
    </row>
    <row r="420" spans="3:3" x14ac:dyDescent="0.25">
      <c r="C420" s="32"/>
    </row>
    <row r="421" spans="3:3" x14ac:dyDescent="0.25">
      <c r="C421" s="32"/>
    </row>
    <row r="422" spans="3:3" x14ac:dyDescent="0.25">
      <c r="C422" s="32"/>
    </row>
    <row r="423" spans="3:3" x14ac:dyDescent="0.25">
      <c r="C423" s="32"/>
    </row>
    <row r="424" spans="3:3" x14ac:dyDescent="0.25">
      <c r="C424" s="32"/>
    </row>
    <row r="425" spans="3:3" x14ac:dyDescent="0.25">
      <c r="C425" s="32"/>
    </row>
    <row r="426" spans="3:3" x14ac:dyDescent="0.25">
      <c r="C426" s="32"/>
    </row>
    <row r="427" spans="3:3" x14ac:dyDescent="0.25">
      <c r="C427" s="32"/>
    </row>
    <row r="428" spans="3:3" x14ac:dyDescent="0.25">
      <c r="C428" s="32"/>
    </row>
    <row r="429" spans="3:3" x14ac:dyDescent="0.25">
      <c r="C429" s="32"/>
    </row>
    <row r="430" spans="3:3" x14ac:dyDescent="0.25">
      <c r="C430" s="32"/>
    </row>
    <row r="431" spans="3:3" x14ac:dyDescent="0.25">
      <c r="C431" s="32"/>
    </row>
    <row r="432" spans="3:3" x14ac:dyDescent="0.25">
      <c r="C432" s="32"/>
    </row>
    <row r="433" spans="3:3" x14ac:dyDescent="0.25">
      <c r="C433" s="32"/>
    </row>
    <row r="434" spans="3:3" x14ac:dyDescent="0.25">
      <c r="C434" s="32"/>
    </row>
    <row r="435" spans="3:3" x14ac:dyDescent="0.25">
      <c r="C435" s="32"/>
    </row>
    <row r="436" spans="3:3" x14ac:dyDescent="0.25">
      <c r="C436" s="32"/>
    </row>
    <row r="437" spans="3:3" x14ac:dyDescent="0.25">
      <c r="C437" s="32"/>
    </row>
    <row r="438" spans="3:3" x14ac:dyDescent="0.25">
      <c r="C438" s="32"/>
    </row>
    <row r="439" spans="3:3" x14ac:dyDescent="0.25">
      <c r="C439" s="32"/>
    </row>
    <row r="440" spans="3:3" x14ac:dyDescent="0.25">
      <c r="C440" s="32"/>
    </row>
    <row r="441" spans="3:3" x14ac:dyDescent="0.25">
      <c r="C441" s="32"/>
    </row>
    <row r="442" spans="3:3" x14ac:dyDescent="0.25">
      <c r="C442" s="32"/>
    </row>
    <row r="443" spans="3:3" x14ac:dyDescent="0.25">
      <c r="C443" s="32"/>
    </row>
    <row r="444" spans="3:3" x14ac:dyDescent="0.25">
      <c r="C444" s="32"/>
    </row>
    <row r="445" spans="3:3" x14ac:dyDescent="0.25">
      <c r="C445" s="32"/>
    </row>
    <row r="446" spans="3:3" x14ac:dyDescent="0.25">
      <c r="C446" s="32"/>
    </row>
    <row r="447" spans="3:3" x14ac:dyDescent="0.25">
      <c r="C447" s="32"/>
    </row>
    <row r="448" spans="3:3" x14ac:dyDescent="0.25">
      <c r="C448" s="32"/>
    </row>
    <row r="449" spans="3:3" x14ac:dyDescent="0.25">
      <c r="C449" s="32"/>
    </row>
    <row r="450" spans="3:3" x14ac:dyDescent="0.25">
      <c r="C450" s="32"/>
    </row>
    <row r="451" spans="3:3" x14ac:dyDescent="0.25">
      <c r="C451" s="32"/>
    </row>
    <row r="452" spans="3:3" x14ac:dyDescent="0.25">
      <c r="C452" s="32"/>
    </row>
    <row r="453" spans="3:3" x14ac:dyDescent="0.25">
      <c r="C453" s="32"/>
    </row>
    <row r="454" spans="3:3" x14ac:dyDescent="0.25">
      <c r="C454" s="32"/>
    </row>
    <row r="455" spans="3:3" x14ac:dyDescent="0.25">
      <c r="C455" s="32"/>
    </row>
    <row r="456" spans="3:3" x14ac:dyDescent="0.25">
      <c r="C456" s="32"/>
    </row>
    <row r="457" spans="3:3" x14ac:dyDescent="0.25">
      <c r="C457" s="32"/>
    </row>
    <row r="458" spans="3:3" x14ac:dyDescent="0.25">
      <c r="C458" s="32"/>
    </row>
    <row r="459" spans="3:3" x14ac:dyDescent="0.25">
      <c r="C459" s="32"/>
    </row>
    <row r="460" spans="3:3" x14ac:dyDescent="0.25">
      <c r="C460" s="32"/>
    </row>
    <row r="461" spans="3:3" x14ac:dyDescent="0.25">
      <c r="C461" s="32"/>
    </row>
    <row r="462" spans="3:3" x14ac:dyDescent="0.25">
      <c r="C462" s="32"/>
    </row>
    <row r="463" spans="3:3" x14ac:dyDescent="0.25">
      <c r="C463" s="32"/>
    </row>
    <row r="464" spans="3:3" x14ac:dyDescent="0.25">
      <c r="C464" s="32"/>
    </row>
    <row r="465" spans="3:3" x14ac:dyDescent="0.25">
      <c r="C465" s="32"/>
    </row>
    <row r="466" spans="3:3" x14ac:dyDescent="0.25">
      <c r="C466" s="32"/>
    </row>
    <row r="467" spans="3:3" x14ac:dyDescent="0.25">
      <c r="C467" s="32"/>
    </row>
    <row r="468" spans="3:3" x14ac:dyDescent="0.25">
      <c r="C468" s="32"/>
    </row>
    <row r="469" spans="3:3" x14ac:dyDescent="0.25">
      <c r="C469" s="32"/>
    </row>
    <row r="470" spans="3:3" x14ac:dyDescent="0.25">
      <c r="C470" s="32"/>
    </row>
    <row r="471" spans="3:3" x14ac:dyDescent="0.25">
      <c r="C471" s="32"/>
    </row>
    <row r="472" spans="3:3" x14ac:dyDescent="0.25">
      <c r="C472" s="32"/>
    </row>
    <row r="473" spans="3:3" x14ac:dyDescent="0.25">
      <c r="C473" s="32"/>
    </row>
    <row r="474" spans="3:3" x14ac:dyDescent="0.25">
      <c r="C474" s="32"/>
    </row>
    <row r="475" spans="3:3" x14ac:dyDescent="0.25">
      <c r="C475" s="32"/>
    </row>
    <row r="476" spans="3:3" x14ac:dyDescent="0.25">
      <c r="C476" s="32"/>
    </row>
    <row r="477" spans="3:3" x14ac:dyDescent="0.25">
      <c r="C477" s="32"/>
    </row>
    <row r="478" spans="3:3" x14ac:dyDescent="0.25">
      <c r="C478" s="32"/>
    </row>
    <row r="479" spans="3:3" x14ac:dyDescent="0.25">
      <c r="C479" s="32"/>
    </row>
    <row r="480" spans="3:3" x14ac:dyDescent="0.25">
      <c r="C480" s="32"/>
    </row>
    <row r="481" spans="3:3" x14ac:dyDescent="0.25">
      <c r="C481" s="32"/>
    </row>
    <row r="482" spans="3:3" x14ac:dyDescent="0.25">
      <c r="C482" s="32"/>
    </row>
    <row r="483" spans="3:3" x14ac:dyDescent="0.25">
      <c r="C483" s="32"/>
    </row>
    <row r="484" spans="3:3" x14ac:dyDescent="0.25">
      <c r="C484" s="32"/>
    </row>
    <row r="485" spans="3:3" x14ac:dyDescent="0.25">
      <c r="C485" s="32"/>
    </row>
    <row r="486" spans="3:3" x14ac:dyDescent="0.25">
      <c r="C486" s="32"/>
    </row>
    <row r="487" spans="3:3" x14ac:dyDescent="0.25">
      <c r="C487" s="32"/>
    </row>
    <row r="488" spans="3:3" x14ac:dyDescent="0.25">
      <c r="C488" s="32"/>
    </row>
    <row r="489" spans="3:3" x14ac:dyDescent="0.25">
      <c r="C489" s="32"/>
    </row>
    <row r="490" spans="3:3" x14ac:dyDescent="0.25">
      <c r="C490" s="32"/>
    </row>
    <row r="491" spans="3:3" x14ac:dyDescent="0.25">
      <c r="C491" s="32"/>
    </row>
    <row r="492" spans="3:3" x14ac:dyDescent="0.25">
      <c r="C492" s="32"/>
    </row>
    <row r="493" spans="3:3" x14ac:dyDescent="0.25">
      <c r="C493" s="32"/>
    </row>
    <row r="494" spans="3:3" x14ac:dyDescent="0.25">
      <c r="C494" s="32"/>
    </row>
    <row r="495" spans="3:3" x14ac:dyDescent="0.25">
      <c r="C495" s="32"/>
    </row>
    <row r="496" spans="3:3" x14ac:dyDescent="0.25">
      <c r="C496" s="32"/>
    </row>
    <row r="497" spans="3:3" x14ac:dyDescent="0.25">
      <c r="C497" s="32"/>
    </row>
    <row r="498" spans="3:3" x14ac:dyDescent="0.25">
      <c r="C498" s="32"/>
    </row>
    <row r="499" spans="3:3" x14ac:dyDescent="0.25">
      <c r="C499" s="32"/>
    </row>
    <row r="500" spans="3:3" x14ac:dyDescent="0.25">
      <c r="C500" s="32"/>
    </row>
    <row r="501" spans="3:3" x14ac:dyDescent="0.25">
      <c r="C501" s="32"/>
    </row>
    <row r="502" spans="3:3" x14ac:dyDescent="0.25">
      <c r="C502" s="32"/>
    </row>
    <row r="503" spans="3:3" x14ac:dyDescent="0.25">
      <c r="C503" s="32"/>
    </row>
    <row r="504" spans="3:3" x14ac:dyDescent="0.25">
      <c r="C504" s="32"/>
    </row>
    <row r="505" spans="3:3" x14ac:dyDescent="0.25">
      <c r="C505" s="32"/>
    </row>
    <row r="506" spans="3:3" x14ac:dyDescent="0.25">
      <c r="C506" s="32"/>
    </row>
    <row r="507" spans="3:3" x14ac:dyDescent="0.25">
      <c r="C507" s="32"/>
    </row>
    <row r="508" spans="3:3" x14ac:dyDescent="0.25">
      <c r="C508" s="32"/>
    </row>
    <row r="509" spans="3:3" x14ac:dyDescent="0.25">
      <c r="C509" s="32"/>
    </row>
    <row r="510" spans="3:3" x14ac:dyDescent="0.25">
      <c r="C510" s="32"/>
    </row>
    <row r="511" spans="3:3" x14ac:dyDescent="0.25">
      <c r="C511" s="32"/>
    </row>
    <row r="512" spans="3:3" x14ac:dyDescent="0.25">
      <c r="C512" s="32"/>
    </row>
    <row r="513" spans="3:3" x14ac:dyDescent="0.25">
      <c r="C513" s="32"/>
    </row>
    <row r="514" spans="3:3" x14ac:dyDescent="0.25">
      <c r="C514" s="32"/>
    </row>
    <row r="515" spans="3:3" x14ac:dyDescent="0.25">
      <c r="C515" s="32"/>
    </row>
    <row r="516" spans="3:3" x14ac:dyDescent="0.25">
      <c r="C516" s="32"/>
    </row>
    <row r="517" spans="3:3" x14ac:dyDescent="0.25">
      <c r="C517" s="32"/>
    </row>
    <row r="518" spans="3:3" x14ac:dyDescent="0.25">
      <c r="C518" s="32"/>
    </row>
    <row r="519" spans="3:3" x14ac:dyDescent="0.25">
      <c r="C519" s="32"/>
    </row>
    <row r="520" spans="3:3" x14ac:dyDescent="0.25">
      <c r="C520" s="32"/>
    </row>
    <row r="521" spans="3:3" x14ac:dyDescent="0.25">
      <c r="C521" s="32"/>
    </row>
    <row r="522" spans="3:3" x14ac:dyDescent="0.25">
      <c r="C522" s="32"/>
    </row>
    <row r="523" spans="3:3" x14ac:dyDescent="0.25">
      <c r="C523" s="32"/>
    </row>
    <row r="524" spans="3:3" x14ac:dyDescent="0.25">
      <c r="C524" s="32"/>
    </row>
    <row r="525" spans="3:3" x14ac:dyDescent="0.25">
      <c r="C525" s="32"/>
    </row>
    <row r="526" spans="3:3" x14ac:dyDescent="0.25">
      <c r="C526" s="32"/>
    </row>
    <row r="527" spans="3:3" x14ac:dyDescent="0.25">
      <c r="C527" s="32"/>
    </row>
    <row r="528" spans="3:3" x14ac:dyDescent="0.25">
      <c r="C528" s="32"/>
    </row>
    <row r="529" spans="3:3" x14ac:dyDescent="0.25">
      <c r="C529" s="32"/>
    </row>
    <row r="530" spans="3:3" x14ac:dyDescent="0.25">
      <c r="C530" s="32"/>
    </row>
    <row r="531" spans="3:3" x14ac:dyDescent="0.25">
      <c r="C531" s="32"/>
    </row>
    <row r="532" spans="3:3" x14ac:dyDescent="0.25">
      <c r="C532" s="32"/>
    </row>
    <row r="533" spans="3:3" x14ac:dyDescent="0.25">
      <c r="C533" s="32"/>
    </row>
    <row r="534" spans="3:3" x14ac:dyDescent="0.25">
      <c r="C534" s="32"/>
    </row>
    <row r="535" spans="3:3" x14ac:dyDescent="0.25">
      <c r="C535" s="32"/>
    </row>
    <row r="536" spans="3:3" x14ac:dyDescent="0.25">
      <c r="C536" s="32"/>
    </row>
    <row r="537" spans="3:3" x14ac:dyDescent="0.25">
      <c r="C537" s="32"/>
    </row>
    <row r="538" spans="3:3" x14ac:dyDescent="0.25">
      <c r="C538" s="32"/>
    </row>
    <row r="539" spans="3:3" x14ac:dyDescent="0.25">
      <c r="C539" s="32"/>
    </row>
    <row r="540" spans="3:3" x14ac:dyDescent="0.25">
      <c r="C540" s="32"/>
    </row>
    <row r="541" spans="3:3" x14ac:dyDescent="0.25">
      <c r="C541" s="32"/>
    </row>
    <row r="542" spans="3:3" x14ac:dyDescent="0.25">
      <c r="C542" s="32"/>
    </row>
    <row r="543" spans="3:3" x14ac:dyDescent="0.25">
      <c r="C543" s="32"/>
    </row>
    <row r="544" spans="3:3" x14ac:dyDescent="0.25">
      <c r="C544" s="32"/>
    </row>
    <row r="545" spans="3:3" x14ac:dyDescent="0.25">
      <c r="C545" s="32"/>
    </row>
    <row r="546" spans="3:3" x14ac:dyDescent="0.25">
      <c r="C546" s="32"/>
    </row>
    <row r="547" spans="3:3" x14ac:dyDescent="0.25">
      <c r="C547" s="32"/>
    </row>
    <row r="548" spans="3:3" x14ac:dyDescent="0.25">
      <c r="C548" s="32"/>
    </row>
    <row r="549" spans="3:3" x14ac:dyDescent="0.25">
      <c r="C549" s="32"/>
    </row>
    <row r="550" spans="3:3" x14ac:dyDescent="0.25">
      <c r="C550" s="32"/>
    </row>
    <row r="551" spans="3:3" x14ac:dyDescent="0.25">
      <c r="C551" s="32"/>
    </row>
    <row r="552" spans="3:3" x14ac:dyDescent="0.25">
      <c r="C552" s="32"/>
    </row>
    <row r="553" spans="3:3" x14ac:dyDescent="0.25">
      <c r="C553" s="32"/>
    </row>
    <row r="554" spans="3:3" x14ac:dyDescent="0.25">
      <c r="C554" s="32"/>
    </row>
    <row r="555" spans="3:3" x14ac:dyDescent="0.25">
      <c r="C555" s="32"/>
    </row>
    <row r="556" spans="3:3" x14ac:dyDescent="0.25">
      <c r="C556" s="32"/>
    </row>
    <row r="557" spans="3:3" x14ac:dyDescent="0.25">
      <c r="C557" s="32"/>
    </row>
    <row r="558" spans="3:3" x14ac:dyDescent="0.25">
      <c r="C558" s="32"/>
    </row>
    <row r="559" spans="3:3" x14ac:dyDescent="0.25">
      <c r="C559" s="32"/>
    </row>
    <row r="560" spans="3:3" x14ac:dyDescent="0.25">
      <c r="C560" s="32"/>
    </row>
    <row r="561" spans="3:3" x14ac:dyDescent="0.25">
      <c r="C561" s="32"/>
    </row>
    <row r="562" spans="3:3" x14ac:dyDescent="0.25">
      <c r="C562" s="32"/>
    </row>
    <row r="563" spans="3:3" x14ac:dyDescent="0.25">
      <c r="C563" s="32"/>
    </row>
    <row r="564" spans="3:3" x14ac:dyDescent="0.25">
      <c r="C564" s="32"/>
    </row>
    <row r="565" spans="3:3" x14ac:dyDescent="0.25">
      <c r="C565" s="32"/>
    </row>
    <row r="566" spans="3:3" x14ac:dyDescent="0.25">
      <c r="C566" s="32"/>
    </row>
    <row r="567" spans="3:3" x14ac:dyDescent="0.25">
      <c r="C567" s="32"/>
    </row>
    <row r="568" spans="3:3" x14ac:dyDescent="0.25">
      <c r="C568" s="32"/>
    </row>
    <row r="569" spans="3:3" x14ac:dyDescent="0.25">
      <c r="C569" s="32"/>
    </row>
    <row r="570" spans="3:3" x14ac:dyDescent="0.25">
      <c r="C570" s="32"/>
    </row>
    <row r="571" spans="3:3" x14ac:dyDescent="0.25">
      <c r="C571" s="32"/>
    </row>
    <row r="572" spans="3:3" x14ac:dyDescent="0.25">
      <c r="C572" s="32"/>
    </row>
  </sheetData>
  <phoneticPr fontId="0" type="noConversion"/>
  <printOptions headings="1" gridLines="1"/>
  <pageMargins left="0.11811023622047245" right="0.11811023622047245" top="1.0629921259842521" bottom="0.78740157480314965" header="0.39370078740157483" footer="0.39370078740157483"/>
  <pageSetup paperSize="9" scale="80" orientation="portrait" cellComments="asDisplayed" r:id="rId1"/>
  <headerFooter alignWithMargins="0">
    <oddHeader>&amp;C&amp;"Century Schoolbook,Grassetto Corsivo"&amp;14Conto di Bilancio
Rendiconto finanziario e gestione dei residui
Anno finanziario 2023</oddHeader>
    <oddFooter>&amp;C&amp;"Century Schoolbook,Corsivo"&amp;11Documento formulato dal Consiglio Distrettuale dell'Ordine degli Avvocati - Catanzaro&amp;R&amp;P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>Studio Legale Fiscale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Avv. Giorgio G. Stella</dc:creator>
  <cp:lastModifiedBy>Giorgio Stella</cp:lastModifiedBy>
  <cp:lastPrinted>2024-04-17T14:40:53Z</cp:lastPrinted>
  <dcterms:created xsi:type="dcterms:W3CDTF">2000-03-07T11:42:46Z</dcterms:created>
  <dcterms:modified xsi:type="dcterms:W3CDTF">2024-04-24T10:28:49Z</dcterms:modified>
</cp:coreProperties>
</file>